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5003" sheetId="9" r:id="rId1"/>
  </sheets>
  <calcPr calcId="124519"/>
</workbook>
</file>

<file path=xl/calcChain.xml><?xml version="1.0" encoding="utf-8"?>
<calcChain xmlns="http://schemas.openxmlformats.org/spreadsheetml/2006/main">
  <c r="S94" i="9"/>
  <c r="I20" l="1"/>
  <c r="I19"/>
  <c r="I18"/>
  <c r="I17"/>
  <c r="I16"/>
  <c r="I15"/>
  <c r="O121" l="1"/>
  <c r="O123"/>
  <c r="O124"/>
  <c r="O126"/>
  <c r="O120"/>
  <c r="O116"/>
  <c r="O117"/>
  <c r="O118"/>
  <c r="O110"/>
  <c r="O111"/>
  <c r="O112"/>
  <c r="O113"/>
  <c r="O109"/>
  <c r="O107"/>
  <c r="O106"/>
  <c r="O87"/>
  <c r="O88"/>
  <c r="O89"/>
  <c r="O90"/>
  <c r="O91"/>
  <c r="O92"/>
  <c r="O93"/>
  <c r="O94"/>
  <c r="O95"/>
  <c r="O97"/>
  <c r="O98"/>
  <c r="O99"/>
  <c r="O100"/>
  <c r="O101"/>
  <c r="O102"/>
  <c r="O103"/>
  <c r="O86"/>
  <c r="O83"/>
  <c r="O84"/>
  <c r="M121"/>
  <c r="M123"/>
  <c r="M124"/>
  <c r="M126"/>
  <c r="M120"/>
  <c r="M116"/>
  <c r="M117"/>
  <c r="M118"/>
  <c r="M110"/>
  <c r="M111"/>
  <c r="M112"/>
  <c r="M113"/>
  <c r="M109"/>
  <c r="M107"/>
  <c r="M106"/>
  <c r="M87"/>
  <c r="M88"/>
  <c r="M89"/>
  <c r="M90"/>
  <c r="M91"/>
  <c r="M92"/>
  <c r="M93"/>
  <c r="M94"/>
  <c r="M95"/>
  <c r="M97"/>
  <c r="M98"/>
  <c r="M99"/>
  <c r="M100"/>
  <c r="M101"/>
  <c r="M102"/>
  <c r="M103"/>
  <c r="M104"/>
  <c r="O104" s="1"/>
  <c r="M86"/>
  <c r="M84"/>
  <c r="M83"/>
  <c r="M82"/>
  <c r="O82" s="1"/>
  <c r="G119" l="1"/>
  <c r="G114"/>
  <c r="G85"/>
  <c r="G81"/>
  <c r="K114"/>
  <c r="I85"/>
  <c r="I14" s="1"/>
  <c r="I81"/>
  <c r="J85"/>
  <c r="J16" s="1"/>
  <c r="J105"/>
  <c r="J17" s="1"/>
  <c r="J108"/>
  <c r="J18" s="1"/>
  <c r="J113"/>
  <c r="J114"/>
  <c r="J19" s="1"/>
  <c r="J119"/>
  <c r="J20" s="1"/>
  <c r="I119"/>
  <c r="I114"/>
  <c r="I108"/>
  <c r="I105"/>
  <c r="G80" l="1"/>
  <c r="M18"/>
  <c r="O18"/>
  <c r="K18"/>
  <c r="O119" l="1"/>
  <c r="O20" s="1"/>
  <c r="O114"/>
  <c r="O19" s="1"/>
  <c r="O108"/>
  <c r="O105"/>
  <c r="O17" s="1"/>
  <c r="M119"/>
  <c r="M20" s="1"/>
  <c r="M114"/>
  <c r="M19" s="1"/>
  <c r="M108"/>
  <c r="M105"/>
  <c r="M17" s="1"/>
  <c r="K105"/>
  <c r="K17" s="1"/>
  <c r="J81"/>
  <c r="J15" s="1"/>
  <c r="J14" s="1"/>
  <c r="I113"/>
  <c r="K119"/>
  <c r="K20" s="1"/>
  <c r="M85"/>
  <c r="M16" s="1"/>
  <c r="O81"/>
  <c r="M81"/>
  <c r="M15" s="1"/>
  <c r="K81"/>
  <c r="K15" l="1"/>
  <c r="O15"/>
  <c r="Q85"/>
  <c r="K85"/>
  <c r="K16" s="1"/>
  <c r="J80"/>
  <c r="J24" s="1"/>
  <c r="J33" s="1"/>
  <c r="O85"/>
  <c r="M80"/>
  <c r="K40" s="1"/>
  <c r="K108"/>
  <c r="K19"/>
  <c r="O29"/>
  <c r="M29"/>
  <c r="K29"/>
  <c r="O25"/>
  <c r="M25"/>
  <c r="K25"/>
  <c r="J25"/>
  <c r="K80" l="1"/>
  <c r="O80"/>
  <c r="N40" s="1"/>
  <c r="O16"/>
  <c r="M24"/>
  <c r="M33" s="1"/>
  <c r="M40"/>
  <c r="K45"/>
  <c r="M45" s="1"/>
  <c r="I80"/>
  <c r="I24" s="1"/>
  <c r="I33" s="1"/>
  <c r="K24" l="1"/>
  <c r="K33" s="1"/>
  <c r="Q81"/>
  <c r="P40"/>
  <c r="P45" s="1"/>
  <c r="N45"/>
  <c r="O24"/>
  <c r="O33" s="1"/>
  <c r="O14"/>
  <c r="M14"/>
  <c r="K14" l="1"/>
  <c r="G40"/>
  <c r="G45" s="1"/>
  <c r="J45" s="1"/>
  <c r="J40"/>
</calcChain>
</file>

<file path=xl/sharedStrings.xml><?xml version="1.0" encoding="utf-8"?>
<sst xmlns="http://schemas.openxmlformats.org/spreadsheetml/2006/main" count="222" uniqueCount="138">
  <si>
    <t>Cod</t>
  </si>
  <si>
    <t>Sursa</t>
  </si>
  <si>
    <t>Bugetul de stat</t>
  </si>
  <si>
    <t>02</t>
  </si>
  <si>
    <t xml:space="preserve">Autoritatea publică </t>
  </si>
  <si>
    <t>0214</t>
  </si>
  <si>
    <t>Instituţia</t>
  </si>
  <si>
    <r>
      <rPr>
        <b/>
        <sz val="12"/>
        <color theme="1"/>
        <rFont val="Times New Roman"/>
        <family val="1"/>
        <charset val="204"/>
      </rPr>
      <t>A. Sinteza propunerii de buget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(se completează automat în SIMF), mii lei</t>
    </r>
  </si>
  <si>
    <t>Denumirea</t>
  </si>
  <si>
    <t>F1</t>
  </si>
  <si>
    <t>Eco (k2)</t>
  </si>
  <si>
    <t>Executat</t>
  </si>
  <si>
    <t>Aprobat</t>
  </si>
  <si>
    <t>Estimat</t>
  </si>
  <si>
    <t>A.1. CHELTUIELI, total</t>
  </si>
  <si>
    <t>10</t>
  </si>
  <si>
    <t>X</t>
  </si>
  <si>
    <t>Cheltuieli de personal</t>
  </si>
  <si>
    <t>Bunuri și servicii</t>
  </si>
  <si>
    <t>Indemnizații pentru incapacitatea temporară de muncă achitate din mijloacele financiare ale angajatorului</t>
  </si>
  <si>
    <t>Mijloace fixe</t>
  </si>
  <si>
    <t>Stocuri și materiale circulante</t>
  </si>
  <si>
    <t>S3</t>
  </si>
  <si>
    <t>S5</t>
  </si>
  <si>
    <t>A.2.RESURSE, total (A2=A2.1+A2.2+A2.3)</t>
  </si>
  <si>
    <t>A.2.1. Resurse colectate interne,  total</t>
  </si>
  <si>
    <t>Alte venituri</t>
  </si>
  <si>
    <t>A.2.2. Resurse colectate externe,  total</t>
  </si>
  <si>
    <t>A.2.3. Resurse generale, total A.2.3=A.1-(A.2.1+A.2.2)</t>
  </si>
  <si>
    <r>
      <t xml:space="preserve">B. Sinteza limitelor de cheltuieli </t>
    </r>
    <r>
      <rPr>
        <i/>
        <sz val="12"/>
        <color theme="1"/>
        <rFont val="Times New Roman"/>
        <family val="1"/>
        <charset val="204"/>
      </rPr>
      <t>(se completează automat în SIMF), mii lei</t>
    </r>
  </si>
  <si>
    <t>Cheltuieli (r/c),             resurse  (S3)</t>
  </si>
  <si>
    <t>Stabilit</t>
  </si>
  <si>
    <t>Deviere +/-</t>
  </si>
  <si>
    <t>Propus</t>
  </si>
  <si>
    <t>TOTAL</t>
  </si>
  <si>
    <t xml:space="preserve"> Cheltuieli recurente</t>
  </si>
  <si>
    <t>r</t>
  </si>
  <si>
    <t>Investiţii capitale</t>
  </si>
  <si>
    <t>c</t>
  </si>
  <si>
    <t>Resurse colectate</t>
  </si>
  <si>
    <t>Resurse generale</t>
  </si>
  <si>
    <r>
      <t xml:space="preserve">C. Estimarea resurselor colectate de autorități/instituții, </t>
    </r>
    <r>
      <rPr>
        <b/>
        <i/>
        <sz val="12"/>
        <color theme="1"/>
        <rFont val="Times New Roman"/>
        <family val="1"/>
        <charset val="204"/>
      </rPr>
      <t>mii lei</t>
    </r>
  </si>
  <si>
    <t>Descriere</t>
  </si>
  <si>
    <t>Sursa (S3S4)</t>
  </si>
  <si>
    <t>Originea sursei (S5)</t>
  </si>
  <si>
    <t>Donator (S6)</t>
  </si>
  <si>
    <t>F3</t>
  </si>
  <si>
    <t>P3 (7xx)</t>
  </si>
  <si>
    <t>Eco k6</t>
  </si>
  <si>
    <t>D. Estimarea cheltuielilor</t>
  </si>
  <si>
    <t>Subgrupa</t>
  </si>
  <si>
    <t>Program</t>
  </si>
  <si>
    <t>Subprogram</t>
  </si>
  <si>
    <r>
      <rPr>
        <b/>
        <sz val="12"/>
        <color theme="1"/>
        <rFont val="Times New Roman"/>
        <family val="1"/>
        <charset val="204"/>
      </rPr>
      <t>DI. Informație generală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(se completează de către autoritatea superioară înainte de a remite formularul pentru completare instituţiilor din subordine)</t>
    </r>
  </si>
  <si>
    <t>Scop</t>
  </si>
  <si>
    <r>
      <t xml:space="preserve">Obiective </t>
    </r>
    <r>
      <rPr>
        <i/>
        <sz val="12"/>
        <color theme="1"/>
        <rFont val="Times New Roman"/>
        <family val="1"/>
        <charset val="204"/>
      </rPr>
      <t>(pe termen mediu, cu accent  pe anul pentru care se aprobă programul)</t>
    </r>
  </si>
  <si>
    <t>Descriere succintă</t>
  </si>
  <si>
    <t>DII. Indicatorii de performanţă</t>
  </si>
  <si>
    <t>Categoria</t>
  </si>
  <si>
    <t>Unitatea de măsură</t>
  </si>
  <si>
    <t>De eficiență</t>
  </si>
  <si>
    <t>P3</t>
  </si>
  <si>
    <t>Eco (k6)</t>
  </si>
  <si>
    <t>Remunerarea muncii</t>
  </si>
  <si>
    <t>Contribuţiile de asigurare sociale de stat obligatoriu</t>
  </si>
  <si>
    <t>Prime de asigurare obligatorie de asistenţă medicală achitate de angajatori și angajați pe teritoriu țării</t>
  </si>
  <si>
    <t>Energie electrică</t>
  </si>
  <si>
    <t>Gaze</t>
  </si>
  <si>
    <t>Energie termică</t>
  </si>
  <si>
    <t xml:space="preserve">Apă și canalizare </t>
  </si>
  <si>
    <t>Alte servicii energetice și comunale</t>
  </si>
  <si>
    <t xml:space="preserve">Servicii informaționale </t>
  </si>
  <si>
    <t>Servicii de telecomunicații</t>
  </si>
  <si>
    <t xml:space="preserve">Servicii de locațiune </t>
  </si>
  <si>
    <t>Servicii de transport</t>
  </si>
  <si>
    <t xml:space="preserve">Servicii de reparații curente </t>
  </si>
  <si>
    <t>Formare profesională</t>
  </si>
  <si>
    <t>Deplasări  de serviciu în interiorul ţării</t>
  </si>
  <si>
    <t>Servicii editoriale</t>
  </si>
  <si>
    <t>Servicii de de protocol</t>
  </si>
  <si>
    <t>Servicii de pază</t>
  </si>
  <si>
    <t>Servicii neatribuite altor aliniate</t>
  </si>
  <si>
    <t>Prestații sociale</t>
  </si>
  <si>
    <t>Indemnizații la încetarea acțiunii contractului de muncă</t>
  </si>
  <si>
    <t>Alte cheltuieli</t>
  </si>
  <si>
    <t>Plăți aferente documentelor executorii cu executare silită</t>
  </si>
  <si>
    <t xml:space="preserve">Taxe, amenzi, penalități și alte plăți obligatorii </t>
  </si>
  <si>
    <t>Procurarea mijloacelor de transport</t>
  </si>
  <si>
    <t>Procurarea uneltelor și sculelor, inventarului de producere și gospodăresc</t>
  </si>
  <si>
    <t xml:space="preserve">Combustibil, carburanți și librifianți </t>
  </si>
  <si>
    <t>Piese de schimb</t>
  </si>
  <si>
    <t>Produse alimentare</t>
  </si>
  <si>
    <t>Medicamente şi materiale sanitare</t>
  </si>
  <si>
    <t>Materiale p/u scopuri didactice, științifice și alte scopuri</t>
  </si>
  <si>
    <t>Materiale de uz gospodăresc și rechizite de birou</t>
  </si>
  <si>
    <t>10=(8-9)</t>
  </si>
  <si>
    <t>Data prezentării      _______________________</t>
  </si>
  <si>
    <r>
      <rPr>
        <u/>
        <sz val="12"/>
        <color theme="1"/>
        <rFont val="Times New Roman"/>
        <family val="1"/>
        <charset val="204"/>
      </rPr>
      <t>Abrevieri</t>
    </r>
    <r>
      <rPr>
        <sz val="12"/>
        <color theme="1"/>
        <rFont val="Times New Roman"/>
        <family val="1"/>
        <charset val="204"/>
      </rPr>
      <t>: AB – anul de bază (curent), AB-2 şi AB-1 – anii precedenţi anului de bază, AB+1 – anul viitor pentru care se elaborează bugetul; AB+2 şi AB+3 – anii următori anului pentru care se elaborează bugetul.</t>
    </r>
  </si>
  <si>
    <t>Agentia Nationala pentru Ocuparea Fortei de Munca</t>
  </si>
  <si>
    <t>0412</t>
  </si>
  <si>
    <t>50</t>
  </si>
  <si>
    <t>Servicii generale in domeniul fortei de munca</t>
  </si>
  <si>
    <t>Servicii in domeniul fortei de munca</t>
  </si>
  <si>
    <t>r1</t>
  </si>
  <si>
    <t>o1</t>
  </si>
  <si>
    <t>e1</t>
  </si>
  <si>
    <t>1. Cheltuieli pentru intretinerea unui angajat din cadrul institutiei</t>
  </si>
  <si>
    <t>mii lei</t>
  </si>
  <si>
    <t xml:space="preserve">Alte transferuri peste hotare  </t>
  </si>
  <si>
    <t>Servicii in domeniul pietei fortei muncii</t>
  </si>
  <si>
    <t xml:space="preserve">Servicii bancare </t>
  </si>
  <si>
    <t>5003</t>
  </si>
  <si>
    <t>Conducător             /___Raisa Dogaru_______/   _________________________/</t>
  </si>
  <si>
    <t>Şeful subdiviziunii responsabile de politici /___Cristina Arapan___/_________________/</t>
  </si>
  <si>
    <r>
      <t xml:space="preserve">III. Cheltuieli, </t>
    </r>
    <r>
      <rPr>
        <b/>
        <i/>
        <sz val="12"/>
        <color theme="1"/>
        <rFont val="Times New Roman"/>
        <family val="1"/>
        <charset val="204"/>
      </rPr>
      <t>mii lei</t>
    </r>
  </si>
  <si>
    <t>Servicii postale</t>
  </si>
  <si>
    <t>Procurarea altor materiale</t>
  </si>
  <si>
    <t>2368</t>
  </si>
  <si>
    <t>Procurarea activelor nemateriale</t>
  </si>
  <si>
    <t>o2</t>
  </si>
  <si>
    <t>unități</t>
  </si>
  <si>
    <t>Numărul specialistilor implicati in deservirea somerilor</t>
  </si>
  <si>
    <t>Numarul persoanelor deservite</t>
  </si>
  <si>
    <t>Grad sporit de implicare în servicii, măsuri active și protecția socială a persoanelor aflate în căutarea unui loc de muncă</t>
  </si>
  <si>
    <t xml:space="preserve">1. Asigurarea implementării serviciilor, măsurilor active persoanelor aflate în căutarea unui loc de muncă.                                                                   2. Dezvoltarea si administrarea sistemului informational al pietii muncii si informarea operativa a populatiei despre locurile libere gestionate de structurile Agentiei. </t>
  </si>
  <si>
    <t>Numărul persoanelor deservite de un specialist din structurile ANOFM.</t>
  </si>
  <si>
    <t>Deplasări  de serviciu peste hotare</t>
  </si>
  <si>
    <t>Cotizatii in organizatii internationale</t>
  </si>
  <si>
    <t>Alte cheltuieli in baza de contracte cu persoane fizice</t>
  </si>
  <si>
    <t>15580</t>
  </si>
  <si>
    <t>1. Numărul persoanelor deservite de un specialist din structurile ANOFM va constitui 500 persoane.</t>
  </si>
  <si>
    <t>2020 Proiect</t>
  </si>
  <si>
    <t>2021 Estimat</t>
  </si>
  <si>
    <t>2022 Estimat</t>
  </si>
  <si>
    <t>pentru anul 2020 și estimări pe anii 2021-2022</t>
  </si>
  <si>
    <t>Şeful subdiviziunii responsabile de planificarea bugetului /_Gamangii Valentina___/_________________/</t>
  </si>
  <si>
    <t xml:space="preserve">Ministerul Sănătății, Muncii și Protecției Sociale  </t>
  </si>
  <si>
    <t>Buget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</si>
</sst>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89">
    <xf numFmtId="0" fontId="0" fillId="0" borderId="0" xfId="0"/>
    <xf numFmtId="0" fontId="1" fillId="0" borderId="0" xfId="0" applyFont="1"/>
    <xf numFmtId="0" fontId="1" fillId="2" borderId="0" xfId="0" applyFont="1" applyFill="1"/>
    <xf numFmtId="49" fontId="1" fillId="2" borderId="0" xfId="0" applyNumberFormat="1" applyFont="1" applyFill="1"/>
    <xf numFmtId="0" fontId="5" fillId="0" borderId="0" xfId="0" applyFont="1"/>
    <xf numFmtId="0" fontId="7" fillId="0" borderId="0" xfId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64" fontId="3" fillId="0" borderId="5" xfId="0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7" fillId="0" borderId="11" xfId="1" applyFont="1" applyFill="1" applyBorder="1" applyAlignment="1"/>
    <xf numFmtId="0" fontId="11" fillId="0" borderId="11" xfId="1" applyFont="1" applyFill="1" applyBorder="1" applyAlignment="1"/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1" xfId="0" applyFont="1" applyFill="1" applyBorder="1"/>
    <xf numFmtId="49" fontId="1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/>
    <xf numFmtId="16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64" fontId="1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2" fontId="10" fillId="0" borderId="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49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/>
    <xf numFmtId="164" fontId="5" fillId="0" borderId="1" xfId="0" applyNumberFormat="1" applyFont="1" applyFill="1" applyBorder="1"/>
    <xf numFmtId="0" fontId="5" fillId="0" borderId="0" xfId="0" applyFont="1" applyFill="1"/>
    <xf numFmtId="0" fontId="5" fillId="0" borderId="1" xfId="0" applyFont="1" applyFill="1" applyBorder="1"/>
    <xf numFmtId="49" fontId="3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/>
    </xf>
    <xf numFmtId="0" fontId="7" fillId="0" borderId="3" xfId="1" applyFont="1" applyFill="1" applyBorder="1" applyAlignment="1">
      <alignment horizontal="left"/>
    </xf>
    <xf numFmtId="0" fontId="7" fillId="0" borderId="4" xfId="1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left" wrapText="1"/>
    </xf>
    <xf numFmtId="0" fontId="1" fillId="0" borderId="3" xfId="1" applyFont="1" applyFill="1" applyBorder="1" applyAlignment="1">
      <alignment horizontal="left" wrapText="1"/>
    </xf>
    <xf numFmtId="0" fontId="1" fillId="0" borderId="4" xfId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1" fillId="0" borderId="5" xfId="1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11" xfId="1" applyFont="1" applyFill="1" applyBorder="1" applyAlignment="1">
      <alignment horizontal="left" wrapText="1"/>
    </xf>
    <xf numFmtId="0" fontId="11" fillId="0" borderId="3" xfId="1" applyFont="1" applyFill="1" applyBorder="1" applyAlignment="1">
      <alignment horizontal="left" wrapText="1"/>
    </xf>
    <xf numFmtId="0" fontId="11" fillId="0" borderId="4" xfId="1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/>
    </xf>
    <xf numFmtId="0" fontId="11" fillId="0" borderId="3" xfId="1" applyFont="1" applyFill="1" applyBorder="1" applyAlignment="1">
      <alignment horizontal="left"/>
    </xf>
    <xf numFmtId="0" fontId="11" fillId="0" borderId="4" xfId="1" applyFont="1" applyFill="1" applyBorder="1" applyAlignment="1">
      <alignment horizontal="left"/>
    </xf>
    <xf numFmtId="0" fontId="11" fillId="0" borderId="2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3" fillId="0" borderId="3" xfId="1" applyFont="1" applyFill="1" applyBorder="1" applyAlignment="1">
      <alignment horizontal="left" wrapText="1"/>
    </xf>
    <xf numFmtId="0" fontId="3" fillId="0" borderId="4" xfId="1" applyFont="1" applyFill="1" applyBorder="1" applyAlignment="1">
      <alignment horizontal="left" wrapText="1"/>
    </xf>
    <xf numFmtId="0" fontId="7" fillId="0" borderId="11" xfId="1" applyFont="1" applyFill="1" applyBorder="1" applyAlignment="1">
      <alignment horizontal="left" wrapText="1"/>
    </xf>
    <xf numFmtId="0" fontId="7" fillId="0" borderId="3" xfId="1" applyFont="1" applyFill="1" applyBorder="1" applyAlignment="1">
      <alignment horizontal="left" wrapText="1"/>
    </xf>
    <xf numFmtId="0" fontId="7" fillId="0" borderId="4" xfId="1" applyFont="1" applyFill="1" applyBorder="1" applyAlignment="1">
      <alignment horizontal="left" wrapText="1"/>
    </xf>
    <xf numFmtId="0" fontId="1" fillId="0" borderId="11" xfId="1" applyFont="1" applyFill="1" applyBorder="1" applyAlignment="1">
      <alignment horizontal="left"/>
    </xf>
    <xf numFmtId="0" fontId="1" fillId="0" borderId="3" xfId="1" applyFont="1" applyFill="1" applyBorder="1" applyAlignment="1">
      <alignment horizontal="left"/>
    </xf>
    <xf numFmtId="0" fontId="1" fillId="0" borderId="4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/>
    <xf numFmtId="0" fontId="7" fillId="0" borderId="2" xfId="1" applyFont="1" applyFill="1" applyBorder="1" applyAlignment="1">
      <alignment horizontal="left" wrapText="1"/>
    </xf>
    <xf numFmtId="0" fontId="7" fillId="0" borderId="11" xfId="1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12" fillId="0" borderId="11" xfId="1" applyFont="1" applyFill="1" applyBorder="1" applyAlignment="1">
      <alignment horizontal="left" wrapText="1"/>
    </xf>
    <xf numFmtId="0" fontId="12" fillId="0" borderId="3" xfId="1" applyFont="1" applyFill="1" applyBorder="1" applyAlignment="1">
      <alignment horizontal="left" wrapText="1"/>
    </xf>
    <xf numFmtId="0" fontId="12" fillId="0" borderId="4" xfId="1" applyFont="1" applyFill="1" applyBorder="1" applyAlignment="1">
      <alignment horizontal="left" wrapText="1"/>
    </xf>
    <xf numFmtId="0" fontId="7" fillId="0" borderId="11" xfId="1" applyFont="1" applyFill="1" applyBorder="1" applyAlignment="1">
      <alignment horizontal="left"/>
    </xf>
  </cellXfs>
  <cellStyles count="2">
    <cellStyle name="Normal 2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2"/>
  <sheetViews>
    <sheetView tabSelected="1" view="pageBreakPreview" topLeftCell="A31" zoomScale="75" zoomScaleSheetLayoutView="75" workbookViewId="0">
      <selection activeCell="C61" sqref="C61:M61"/>
    </sheetView>
  </sheetViews>
  <sheetFormatPr defaultColWidth="8.85546875" defaultRowHeight="15.75"/>
  <cols>
    <col min="1" max="1" width="10.140625" style="1" customWidth="1"/>
    <col min="2" max="2" width="6.140625" style="1" customWidth="1"/>
    <col min="3" max="3" width="8.28515625" style="2" customWidth="1"/>
    <col min="4" max="4" width="9.7109375" style="2" customWidth="1"/>
    <col min="5" max="5" width="9" style="3" customWidth="1"/>
    <col min="6" max="6" width="9" style="2" customWidth="1"/>
    <col min="7" max="7" width="5.85546875" style="2" bestFit="1" customWidth="1"/>
    <col min="8" max="8" width="4.7109375" style="2" bestFit="1" customWidth="1"/>
    <col min="9" max="9" width="9" style="2" customWidth="1"/>
    <col min="10" max="10" width="10.85546875" style="11" customWidth="1"/>
    <col min="11" max="11" width="13.28515625" style="11" customWidth="1"/>
    <col min="12" max="12" width="8.42578125" style="2" customWidth="1"/>
    <col min="13" max="13" width="12" style="11" customWidth="1"/>
    <col min="14" max="14" width="10.5703125" style="11" customWidth="1"/>
    <col min="15" max="15" width="10.140625" style="2" customWidth="1"/>
    <col min="16" max="16" width="13.5703125" style="1" customWidth="1"/>
    <col min="17" max="17" width="1.85546875" style="1" hidden="1" customWidth="1"/>
    <col min="18" max="16384" width="8.85546875" style="1"/>
  </cols>
  <sheetData>
    <row r="1" spans="1:17">
      <c r="A1" s="11"/>
      <c r="B1" s="11"/>
      <c r="C1" s="11"/>
      <c r="D1" s="11"/>
      <c r="E1" s="22"/>
      <c r="F1" s="11"/>
      <c r="G1" s="11"/>
      <c r="H1" s="11"/>
      <c r="I1" s="11"/>
      <c r="L1" s="11"/>
      <c r="O1" s="60"/>
      <c r="P1" s="11"/>
      <c r="Q1" s="11"/>
    </row>
    <row r="2" spans="1:17" ht="18.75">
      <c r="A2" s="11"/>
      <c r="B2" s="61"/>
      <c r="C2" s="61"/>
      <c r="D2" s="61"/>
      <c r="E2" s="31"/>
      <c r="F2" s="31"/>
      <c r="G2" s="179" t="s">
        <v>137</v>
      </c>
      <c r="H2" s="179"/>
      <c r="I2" s="179"/>
      <c r="J2" s="179"/>
      <c r="K2" s="179"/>
      <c r="L2" s="179"/>
      <c r="O2" s="11"/>
      <c r="P2" s="11"/>
      <c r="Q2" s="11"/>
    </row>
    <row r="3" spans="1:17" ht="18.75">
      <c r="A3" s="11"/>
      <c r="B3" s="61"/>
      <c r="C3" s="179" t="s">
        <v>134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</row>
    <row r="4" spans="1:17" ht="18.75">
      <c r="A4" s="11"/>
      <c r="B4" s="61"/>
      <c r="C4" s="61"/>
      <c r="D4" s="31"/>
      <c r="E4" s="62"/>
      <c r="F4" s="31"/>
      <c r="G4" s="31"/>
      <c r="H4" s="31"/>
      <c r="I4" s="31"/>
      <c r="J4" s="31"/>
      <c r="K4" s="31"/>
      <c r="L4" s="31"/>
      <c r="O4" s="11"/>
      <c r="P4" s="11"/>
      <c r="Q4" s="11"/>
    </row>
    <row r="5" spans="1:17">
      <c r="A5" s="11"/>
      <c r="B5" s="11"/>
      <c r="C5" s="11"/>
      <c r="D5" s="11"/>
      <c r="E5" s="22"/>
      <c r="F5" s="11"/>
      <c r="G5" s="11"/>
      <c r="H5" s="11"/>
      <c r="I5" s="11"/>
      <c r="L5" s="11"/>
      <c r="O5" s="11"/>
      <c r="P5" s="63" t="s">
        <v>0</v>
      </c>
      <c r="Q5" s="11"/>
    </row>
    <row r="6" spans="1:17">
      <c r="A6" s="82" t="s">
        <v>1</v>
      </c>
      <c r="B6" s="82"/>
      <c r="C6" s="82"/>
      <c r="D6" s="83" t="s">
        <v>2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  <c r="P6" s="10" t="s">
        <v>3</v>
      </c>
      <c r="Q6" s="11"/>
    </row>
    <row r="7" spans="1:17">
      <c r="A7" s="82" t="s">
        <v>4</v>
      </c>
      <c r="B7" s="82"/>
      <c r="C7" s="82"/>
      <c r="D7" s="86" t="s">
        <v>136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10" t="s">
        <v>5</v>
      </c>
      <c r="Q7" s="11"/>
    </row>
    <row r="8" spans="1:17">
      <c r="A8" s="82" t="s">
        <v>6</v>
      </c>
      <c r="B8" s="82"/>
      <c r="C8" s="82"/>
      <c r="D8" s="83" t="s">
        <v>98</v>
      </c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  <c r="P8" s="10" t="s">
        <v>129</v>
      </c>
      <c r="Q8" s="11"/>
    </row>
    <row r="9" spans="1:17">
      <c r="A9" s="11"/>
      <c r="B9" s="11"/>
      <c r="C9" s="11"/>
      <c r="D9" s="11"/>
      <c r="E9" s="22"/>
      <c r="F9" s="11"/>
      <c r="G9" s="11"/>
      <c r="H9" s="11"/>
      <c r="I9" s="11"/>
      <c r="L9" s="11"/>
      <c r="O9" s="11"/>
      <c r="P9" s="11"/>
      <c r="Q9" s="11"/>
    </row>
    <row r="10" spans="1:17">
      <c r="A10" s="83" t="s">
        <v>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11"/>
      <c r="Q10" s="11"/>
    </row>
    <row r="11" spans="1:17">
      <c r="A11" s="32"/>
      <c r="B11" s="32"/>
      <c r="C11" s="32"/>
      <c r="D11" s="32"/>
      <c r="E11" s="64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11"/>
      <c r="Q11" s="11"/>
    </row>
    <row r="12" spans="1:17">
      <c r="A12" s="95" t="s">
        <v>8</v>
      </c>
      <c r="B12" s="96"/>
      <c r="C12" s="96"/>
      <c r="D12" s="97"/>
      <c r="E12" s="93" t="s">
        <v>0</v>
      </c>
      <c r="F12" s="94"/>
      <c r="G12" s="101">
        <v>2017</v>
      </c>
      <c r="H12" s="101"/>
      <c r="I12" s="50">
        <v>2018</v>
      </c>
      <c r="J12" s="50">
        <v>2019</v>
      </c>
      <c r="K12" s="23">
        <v>2020</v>
      </c>
      <c r="L12" s="23"/>
      <c r="M12" s="23">
        <v>2021</v>
      </c>
      <c r="N12" s="23"/>
      <c r="O12" s="23">
        <v>2022</v>
      </c>
      <c r="P12" s="11"/>
      <c r="Q12" s="11"/>
    </row>
    <row r="13" spans="1:17">
      <c r="A13" s="98"/>
      <c r="B13" s="99"/>
      <c r="C13" s="99"/>
      <c r="D13" s="100"/>
      <c r="E13" s="10" t="s">
        <v>9</v>
      </c>
      <c r="F13" s="51" t="s">
        <v>10</v>
      </c>
      <c r="G13" s="93" t="s">
        <v>11</v>
      </c>
      <c r="H13" s="94"/>
      <c r="I13" s="50" t="s">
        <v>11</v>
      </c>
      <c r="J13" s="58" t="s">
        <v>12</v>
      </c>
      <c r="K13" s="58" t="s">
        <v>12</v>
      </c>
      <c r="L13" s="58"/>
      <c r="M13" s="58" t="s">
        <v>13</v>
      </c>
      <c r="N13" s="58"/>
      <c r="O13" s="50" t="s">
        <v>13</v>
      </c>
      <c r="P13" s="11"/>
      <c r="Q13" s="11"/>
    </row>
    <row r="14" spans="1:17" ht="22.5" customHeight="1">
      <c r="A14" s="87" t="s">
        <v>14</v>
      </c>
      <c r="B14" s="87"/>
      <c r="C14" s="87"/>
      <c r="D14" s="87"/>
      <c r="E14" s="10" t="s">
        <v>15</v>
      </c>
      <c r="F14" s="50"/>
      <c r="G14" s="88" t="s">
        <v>16</v>
      </c>
      <c r="H14" s="89"/>
      <c r="I14" s="30">
        <f>SUM(I15:I20)</f>
        <v>32274.499999999996</v>
      </c>
      <c r="J14" s="30">
        <f>SUM(J15:J20)</f>
        <v>35611.5</v>
      </c>
      <c r="K14" s="30">
        <f>K15+K16+K17+K19+K20+K25+K18</f>
        <v>35224.299999999996</v>
      </c>
      <c r="L14" s="30"/>
      <c r="M14" s="30">
        <f t="shared" ref="M14:O14" si="0">M15+M16+M17+M19+M20+M25+M18</f>
        <v>35424.299999999996</v>
      </c>
      <c r="N14" s="30"/>
      <c r="O14" s="30">
        <f t="shared" si="0"/>
        <v>35424.299999999996</v>
      </c>
      <c r="P14" s="11"/>
      <c r="Q14" s="11"/>
    </row>
    <row r="15" spans="1:17" ht="23.25" customHeight="1">
      <c r="A15" s="90" t="s">
        <v>17</v>
      </c>
      <c r="B15" s="91"/>
      <c r="C15" s="91"/>
      <c r="D15" s="92"/>
      <c r="E15" s="10"/>
      <c r="F15" s="51">
        <v>21</v>
      </c>
      <c r="G15" s="93" t="s">
        <v>16</v>
      </c>
      <c r="H15" s="94"/>
      <c r="I15" s="59">
        <f>I81</f>
        <v>25841.5</v>
      </c>
      <c r="J15" s="50">
        <f>J81</f>
        <v>27300.7</v>
      </c>
      <c r="K15" s="50">
        <f>K81</f>
        <v>26913.5</v>
      </c>
      <c r="L15" s="50"/>
      <c r="M15" s="21">
        <f>M81</f>
        <v>26913.5</v>
      </c>
      <c r="N15" s="50"/>
      <c r="O15" s="50">
        <f>O81</f>
        <v>26913.5</v>
      </c>
      <c r="P15" s="11"/>
      <c r="Q15" s="11"/>
    </row>
    <row r="16" spans="1:17" ht="24.75" customHeight="1">
      <c r="A16" s="90" t="s">
        <v>18</v>
      </c>
      <c r="B16" s="91"/>
      <c r="C16" s="91"/>
      <c r="D16" s="92"/>
      <c r="E16" s="10"/>
      <c r="F16" s="51">
        <v>22</v>
      </c>
      <c r="G16" s="93" t="s">
        <v>16</v>
      </c>
      <c r="H16" s="94"/>
      <c r="I16" s="65">
        <f>I85</f>
        <v>4617.1000000000004</v>
      </c>
      <c r="J16" s="21">
        <f>J85</f>
        <v>5914.8</v>
      </c>
      <c r="K16" s="21">
        <f>K85</f>
        <v>5966.4999999999991</v>
      </c>
      <c r="L16" s="21"/>
      <c r="M16" s="21">
        <f>M85</f>
        <v>6026.4999999999991</v>
      </c>
      <c r="N16" s="21"/>
      <c r="O16" s="21">
        <f>O85</f>
        <v>6026.4999999999991</v>
      </c>
      <c r="P16" s="11"/>
      <c r="Q16" s="11"/>
    </row>
    <row r="17" spans="1:17" ht="51.75" customHeight="1">
      <c r="A17" s="102" t="s">
        <v>19</v>
      </c>
      <c r="B17" s="103"/>
      <c r="C17" s="103"/>
      <c r="D17" s="104"/>
      <c r="E17" s="10"/>
      <c r="F17" s="51">
        <v>27</v>
      </c>
      <c r="G17" s="93" t="s">
        <v>16</v>
      </c>
      <c r="H17" s="94"/>
      <c r="I17" s="59">
        <f>I105</f>
        <v>243.7</v>
      </c>
      <c r="J17" s="59">
        <f>J105</f>
        <v>378.79999999999995</v>
      </c>
      <c r="K17" s="59">
        <f>K105</f>
        <v>534.20000000000005</v>
      </c>
      <c r="L17" s="59"/>
      <c r="M17" s="59">
        <f t="shared" ref="M17:O17" si="1">M105</f>
        <v>534.20000000000005</v>
      </c>
      <c r="N17" s="59"/>
      <c r="O17" s="59">
        <f t="shared" si="1"/>
        <v>534.20000000000005</v>
      </c>
      <c r="P17" s="11"/>
      <c r="Q17" s="11"/>
    </row>
    <row r="18" spans="1:17" ht="24.95" customHeight="1">
      <c r="A18" s="102" t="s">
        <v>84</v>
      </c>
      <c r="B18" s="103"/>
      <c r="C18" s="103"/>
      <c r="D18" s="104"/>
      <c r="E18" s="10"/>
      <c r="F18" s="51">
        <v>28</v>
      </c>
      <c r="G18" s="93" t="s">
        <v>16</v>
      </c>
      <c r="H18" s="94"/>
      <c r="I18" s="59">
        <f>I108</f>
        <v>14.600000000000001</v>
      </c>
      <c r="J18" s="21">
        <f>J108</f>
        <v>27</v>
      </c>
      <c r="K18" s="21">
        <f>K109+K110</f>
        <v>15</v>
      </c>
      <c r="L18" s="21"/>
      <c r="M18" s="21">
        <f t="shared" ref="M18:O18" si="2">M109+M110</f>
        <v>15</v>
      </c>
      <c r="N18" s="21"/>
      <c r="O18" s="21">
        <f t="shared" si="2"/>
        <v>15</v>
      </c>
      <c r="P18" s="11"/>
      <c r="Q18" s="11"/>
    </row>
    <row r="19" spans="1:17" ht="24.75" customHeight="1">
      <c r="A19" s="102" t="s">
        <v>20</v>
      </c>
      <c r="B19" s="103"/>
      <c r="C19" s="103"/>
      <c r="D19" s="104"/>
      <c r="E19" s="10"/>
      <c r="F19" s="51">
        <v>31</v>
      </c>
      <c r="G19" s="93" t="s">
        <v>16</v>
      </c>
      <c r="H19" s="94"/>
      <c r="I19" s="59">
        <f>I114</f>
        <v>1014.9999999999999</v>
      </c>
      <c r="J19" s="59">
        <f>J114</f>
        <v>1300</v>
      </c>
      <c r="K19" s="59">
        <f t="shared" ref="K19:O19" si="3">K114</f>
        <v>935</v>
      </c>
      <c r="L19" s="59"/>
      <c r="M19" s="59">
        <f t="shared" si="3"/>
        <v>1005</v>
      </c>
      <c r="N19" s="59"/>
      <c r="O19" s="59">
        <f t="shared" si="3"/>
        <v>1005</v>
      </c>
      <c r="P19" s="11"/>
      <c r="Q19" s="11"/>
    </row>
    <row r="20" spans="1:17" ht="26.25" customHeight="1">
      <c r="A20" s="102" t="s">
        <v>21</v>
      </c>
      <c r="B20" s="103"/>
      <c r="C20" s="103"/>
      <c r="D20" s="104"/>
      <c r="E20" s="10"/>
      <c r="F20" s="51">
        <v>33</v>
      </c>
      <c r="G20" s="93" t="s">
        <v>16</v>
      </c>
      <c r="H20" s="94"/>
      <c r="I20" s="59">
        <f>I119</f>
        <v>542.6</v>
      </c>
      <c r="J20" s="59">
        <f>J119</f>
        <v>690.2</v>
      </c>
      <c r="K20" s="59">
        <f t="shared" ref="K20:O20" si="4">K119</f>
        <v>860.1</v>
      </c>
      <c r="L20" s="59"/>
      <c r="M20" s="59">
        <f t="shared" si="4"/>
        <v>930.1</v>
      </c>
      <c r="N20" s="59"/>
      <c r="O20" s="59">
        <f t="shared" si="4"/>
        <v>930.1</v>
      </c>
      <c r="P20" s="11"/>
      <c r="Q20" s="11"/>
    </row>
    <row r="21" spans="1:17">
      <c r="A21" s="11"/>
      <c r="B21" s="11"/>
      <c r="C21" s="11"/>
      <c r="D21" s="11"/>
      <c r="E21" s="22"/>
      <c r="F21" s="11"/>
      <c r="G21" s="11"/>
      <c r="H21" s="11"/>
      <c r="I21" s="11"/>
      <c r="L21" s="11"/>
      <c r="O21" s="11"/>
      <c r="P21" s="11"/>
      <c r="Q21" s="11"/>
    </row>
    <row r="22" spans="1:17">
      <c r="A22" s="95" t="s">
        <v>8</v>
      </c>
      <c r="B22" s="97"/>
      <c r="C22" s="105" t="s">
        <v>0</v>
      </c>
      <c r="D22" s="106"/>
      <c r="E22" s="106"/>
      <c r="F22" s="107"/>
      <c r="G22" s="101">
        <v>2016</v>
      </c>
      <c r="H22" s="101"/>
      <c r="I22" s="50">
        <v>2017</v>
      </c>
      <c r="J22" s="50">
        <v>2018</v>
      </c>
      <c r="K22" s="23">
        <v>2019</v>
      </c>
      <c r="L22" s="23"/>
      <c r="M22" s="23">
        <v>2020</v>
      </c>
      <c r="N22" s="23"/>
      <c r="O22" s="23">
        <v>2021</v>
      </c>
      <c r="P22" s="11"/>
      <c r="Q22" s="11"/>
    </row>
    <row r="23" spans="1:17">
      <c r="A23" s="98"/>
      <c r="B23" s="100"/>
      <c r="C23" s="50" t="s">
        <v>22</v>
      </c>
      <c r="D23" s="50" t="s">
        <v>23</v>
      </c>
      <c r="E23" s="10" t="s">
        <v>9</v>
      </c>
      <c r="F23" s="51" t="s">
        <v>10</v>
      </c>
      <c r="G23" s="93" t="s">
        <v>11</v>
      </c>
      <c r="H23" s="94"/>
      <c r="I23" s="50" t="s">
        <v>11</v>
      </c>
      <c r="J23" s="50" t="s">
        <v>12</v>
      </c>
      <c r="K23" s="50" t="s">
        <v>12</v>
      </c>
      <c r="L23" s="58"/>
      <c r="M23" s="58" t="s">
        <v>13</v>
      </c>
      <c r="N23" s="58"/>
      <c r="O23" s="50" t="s">
        <v>13</v>
      </c>
      <c r="P23" s="11"/>
      <c r="Q23" s="11"/>
    </row>
    <row r="24" spans="1:17" ht="35.25" customHeight="1">
      <c r="A24" s="108" t="s">
        <v>24</v>
      </c>
      <c r="B24" s="109"/>
      <c r="C24" s="25"/>
      <c r="D24" s="25"/>
      <c r="E24" s="22"/>
      <c r="F24" s="25"/>
      <c r="G24" s="110" t="s">
        <v>16</v>
      </c>
      <c r="H24" s="110"/>
      <c r="I24" s="30">
        <f>I80</f>
        <v>32274.499999999996</v>
      </c>
      <c r="J24" s="40">
        <f>J80</f>
        <v>35611.5</v>
      </c>
      <c r="K24" s="40">
        <f>K80</f>
        <v>35224.299999999996</v>
      </c>
      <c r="L24" s="40"/>
      <c r="M24" s="40">
        <f>K40</f>
        <v>35424.299999999996</v>
      </c>
      <c r="N24" s="40"/>
      <c r="O24" s="40">
        <f>N40</f>
        <v>35424.299999999996</v>
      </c>
      <c r="P24" s="11"/>
      <c r="Q24" s="11"/>
    </row>
    <row r="25" spans="1:17" ht="36" customHeight="1">
      <c r="A25" s="79" t="s">
        <v>25</v>
      </c>
      <c r="B25" s="111"/>
      <c r="C25" s="66">
        <v>2</v>
      </c>
      <c r="D25" s="67"/>
      <c r="E25" s="68" t="s">
        <v>15</v>
      </c>
      <c r="F25" s="25"/>
      <c r="G25" s="101" t="s">
        <v>16</v>
      </c>
      <c r="H25" s="101"/>
      <c r="I25" s="50"/>
      <c r="J25" s="41">
        <f>J26+J27+J28</f>
        <v>0</v>
      </c>
      <c r="K25" s="41">
        <f>K26+K27+K28</f>
        <v>0</v>
      </c>
      <c r="L25" s="41"/>
      <c r="M25" s="41">
        <f>M26+M27+M28</f>
        <v>0</v>
      </c>
      <c r="N25" s="41"/>
      <c r="O25" s="41">
        <f>O26+O27+O28</f>
        <v>0</v>
      </c>
      <c r="P25" s="11"/>
      <c r="Q25" s="11"/>
    </row>
    <row r="26" spans="1:17">
      <c r="A26" s="112" t="s">
        <v>26</v>
      </c>
      <c r="B26" s="113"/>
      <c r="C26" s="25"/>
      <c r="D26" s="25"/>
      <c r="E26" s="69"/>
      <c r="F26" s="25"/>
      <c r="G26" s="101" t="s">
        <v>16</v>
      </c>
      <c r="H26" s="101"/>
      <c r="I26" s="50"/>
      <c r="J26" s="41"/>
      <c r="K26" s="41"/>
      <c r="L26" s="41"/>
      <c r="M26" s="41"/>
      <c r="N26" s="41"/>
      <c r="O26" s="41"/>
      <c r="P26" s="11"/>
      <c r="Q26" s="11"/>
    </row>
    <row r="27" spans="1:17">
      <c r="A27" s="105"/>
      <c r="B27" s="107"/>
      <c r="C27" s="25"/>
      <c r="D27" s="25"/>
      <c r="E27" s="69"/>
      <c r="F27" s="25"/>
      <c r="G27" s="101" t="s">
        <v>16</v>
      </c>
      <c r="H27" s="101"/>
      <c r="I27" s="50"/>
      <c r="J27" s="42"/>
      <c r="K27" s="42"/>
      <c r="L27" s="42"/>
      <c r="M27" s="42"/>
      <c r="N27" s="42"/>
      <c r="O27" s="42"/>
      <c r="P27" s="11"/>
      <c r="Q27" s="11"/>
    </row>
    <row r="28" spans="1:17">
      <c r="A28" s="114"/>
      <c r="B28" s="114"/>
      <c r="C28" s="25"/>
      <c r="D28" s="25"/>
      <c r="E28" s="69"/>
      <c r="F28" s="25"/>
      <c r="G28" s="101" t="s">
        <v>16</v>
      </c>
      <c r="H28" s="101"/>
      <c r="I28" s="50"/>
      <c r="J28" s="42"/>
      <c r="K28" s="42"/>
      <c r="L28" s="42"/>
      <c r="M28" s="42"/>
      <c r="N28" s="42"/>
      <c r="O28" s="42"/>
      <c r="P28" s="11"/>
      <c r="Q28" s="11"/>
    </row>
    <row r="29" spans="1:17" ht="33" customHeight="1">
      <c r="A29" s="79" t="s">
        <v>27</v>
      </c>
      <c r="B29" s="111"/>
      <c r="C29" s="66">
        <v>2</v>
      </c>
      <c r="D29" s="25"/>
      <c r="E29" s="69"/>
      <c r="F29" s="25"/>
      <c r="G29" s="101" t="s">
        <v>16</v>
      </c>
      <c r="H29" s="101"/>
      <c r="I29" s="50"/>
      <c r="J29" s="42"/>
      <c r="K29" s="42">
        <f>K30+K31+K32</f>
        <v>0</v>
      </c>
      <c r="L29" s="42"/>
      <c r="M29" s="42">
        <f>M30+M31+M32</f>
        <v>0</v>
      </c>
      <c r="N29" s="42"/>
      <c r="O29" s="42">
        <f>O30+O31+O32</f>
        <v>0</v>
      </c>
      <c r="P29" s="11"/>
      <c r="Q29" s="11"/>
    </row>
    <row r="30" spans="1:17">
      <c r="A30" s="114"/>
      <c r="B30" s="114"/>
      <c r="C30" s="25"/>
      <c r="D30" s="25"/>
      <c r="E30" s="69"/>
      <c r="F30" s="25"/>
      <c r="G30" s="101" t="s">
        <v>16</v>
      </c>
      <c r="H30" s="101"/>
      <c r="I30" s="50"/>
      <c r="J30" s="42"/>
      <c r="K30" s="42"/>
      <c r="L30" s="42"/>
      <c r="M30" s="42"/>
      <c r="N30" s="42"/>
      <c r="O30" s="42"/>
      <c r="P30" s="11"/>
      <c r="Q30" s="11"/>
    </row>
    <row r="31" spans="1:17">
      <c r="A31" s="105"/>
      <c r="B31" s="107"/>
      <c r="C31" s="25"/>
      <c r="D31" s="25"/>
      <c r="E31" s="69"/>
      <c r="F31" s="25"/>
      <c r="G31" s="93" t="s">
        <v>16</v>
      </c>
      <c r="H31" s="94"/>
      <c r="I31" s="50"/>
      <c r="J31" s="42"/>
      <c r="K31" s="42"/>
      <c r="L31" s="42"/>
      <c r="M31" s="42"/>
      <c r="N31" s="42"/>
      <c r="O31" s="42"/>
      <c r="P31" s="11"/>
      <c r="Q31" s="11"/>
    </row>
    <row r="32" spans="1:17">
      <c r="A32" s="105"/>
      <c r="B32" s="107"/>
      <c r="C32" s="25"/>
      <c r="D32" s="25"/>
      <c r="E32" s="69"/>
      <c r="F32" s="25"/>
      <c r="G32" s="93" t="s">
        <v>16</v>
      </c>
      <c r="H32" s="94"/>
      <c r="I32" s="50"/>
      <c r="J32" s="42"/>
      <c r="K32" s="42"/>
      <c r="L32" s="42"/>
      <c r="M32" s="42"/>
      <c r="N32" s="42"/>
      <c r="O32" s="42"/>
      <c r="P32" s="11"/>
      <c r="Q32" s="11"/>
    </row>
    <row r="33" spans="1:17" ht="42.95" customHeight="1">
      <c r="A33" s="120" t="s">
        <v>28</v>
      </c>
      <c r="B33" s="121"/>
      <c r="C33" s="66">
        <v>1</v>
      </c>
      <c r="D33" s="25"/>
      <c r="E33" s="69"/>
      <c r="F33" s="25"/>
      <c r="G33" s="93" t="s">
        <v>16</v>
      </c>
      <c r="H33" s="94"/>
      <c r="I33" s="21">
        <f>I24</f>
        <v>32274.499999999996</v>
      </c>
      <c r="J33" s="41">
        <f>J24</f>
        <v>35611.5</v>
      </c>
      <c r="K33" s="41">
        <f>K24</f>
        <v>35224.299999999996</v>
      </c>
      <c r="L33" s="42"/>
      <c r="M33" s="41">
        <f>M24</f>
        <v>35424.299999999996</v>
      </c>
      <c r="N33" s="41"/>
      <c r="O33" s="41">
        <f>O24</f>
        <v>35424.299999999996</v>
      </c>
      <c r="P33" s="11"/>
      <c r="Q33" s="11"/>
    </row>
    <row r="34" spans="1:17">
      <c r="A34" s="105"/>
      <c r="B34" s="107"/>
      <c r="C34" s="25"/>
      <c r="D34" s="25"/>
      <c r="E34" s="69"/>
      <c r="F34" s="25"/>
      <c r="G34" s="93" t="s">
        <v>16</v>
      </c>
      <c r="H34" s="94"/>
      <c r="I34" s="50"/>
      <c r="J34" s="33"/>
      <c r="K34" s="33"/>
      <c r="L34" s="33"/>
      <c r="M34" s="33"/>
      <c r="N34" s="33"/>
      <c r="O34" s="33"/>
      <c r="P34" s="11"/>
      <c r="Q34" s="11"/>
    </row>
    <row r="35" spans="1:17">
      <c r="A35" s="11"/>
      <c r="B35" s="11"/>
      <c r="C35" s="11"/>
      <c r="D35" s="11"/>
      <c r="E35" s="22"/>
      <c r="F35" s="11"/>
      <c r="G35" s="11"/>
      <c r="H35" s="11"/>
      <c r="I35" s="11"/>
      <c r="L35" s="11"/>
      <c r="O35" s="11"/>
      <c r="P35" s="11"/>
      <c r="Q35" s="11"/>
    </row>
    <row r="36" spans="1:17">
      <c r="A36" s="122" t="s">
        <v>29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1"/>
      <c r="Q36" s="11"/>
    </row>
    <row r="37" spans="1:17">
      <c r="A37" s="101" t="s">
        <v>8</v>
      </c>
      <c r="B37" s="101"/>
      <c r="C37" s="101"/>
      <c r="D37" s="101" t="s">
        <v>0</v>
      </c>
      <c r="E37" s="101"/>
      <c r="F37" s="101"/>
      <c r="G37" s="101" t="s">
        <v>131</v>
      </c>
      <c r="H37" s="101"/>
      <c r="I37" s="101"/>
      <c r="J37" s="101"/>
      <c r="K37" s="101" t="s">
        <v>132</v>
      </c>
      <c r="L37" s="101"/>
      <c r="M37" s="101"/>
      <c r="N37" s="101" t="s">
        <v>133</v>
      </c>
      <c r="O37" s="101"/>
      <c r="P37" s="101"/>
      <c r="Q37" s="11"/>
    </row>
    <row r="38" spans="1:17" ht="57.75">
      <c r="A38" s="101"/>
      <c r="B38" s="101"/>
      <c r="C38" s="101"/>
      <c r="D38" s="50" t="s">
        <v>9</v>
      </c>
      <c r="E38" s="115" t="s">
        <v>30</v>
      </c>
      <c r="F38" s="115"/>
      <c r="G38" s="116" t="s">
        <v>31</v>
      </c>
      <c r="H38" s="116"/>
      <c r="I38" s="24" t="s">
        <v>32</v>
      </c>
      <c r="J38" s="24" t="s">
        <v>33</v>
      </c>
      <c r="K38" s="24" t="s">
        <v>31</v>
      </c>
      <c r="L38" s="24" t="s">
        <v>32</v>
      </c>
      <c r="M38" s="24" t="s">
        <v>33</v>
      </c>
      <c r="N38" s="24" t="s">
        <v>31</v>
      </c>
      <c r="O38" s="24" t="s">
        <v>32</v>
      </c>
      <c r="P38" s="24" t="s">
        <v>33</v>
      </c>
      <c r="Q38" s="11"/>
    </row>
    <row r="39" spans="1:17">
      <c r="A39" s="82" t="s">
        <v>34</v>
      </c>
      <c r="B39" s="82"/>
      <c r="C39" s="82"/>
      <c r="D39" s="25"/>
      <c r="E39" s="101"/>
      <c r="F39" s="101"/>
      <c r="G39" s="101"/>
      <c r="H39" s="101"/>
      <c r="I39" s="50"/>
      <c r="J39" s="50"/>
      <c r="K39" s="50"/>
      <c r="L39" s="50"/>
      <c r="M39" s="50"/>
      <c r="N39" s="50"/>
      <c r="O39" s="50"/>
      <c r="P39" s="25"/>
      <c r="Q39" s="11"/>
    </row>
    <row r="40" spans="1:17" s="4" customFormat="1">
      <c r="A40" s="117" t="s">
        <v>35</v>
      </c>
      <c r="B40" s="117"/>
      <c r="C40" s="117"/>
      <c r="D40" s="34" t="s">
        <v>36</v>
      </c>
      <c r="E40" s="118"/>
      <c r="F40" s="118"/>
      <c r="G40" s="119">
        <f>K80</f>
        <v>35224.299999999996</v>
      </c>
      <c r="H40" s="118"/>
      <c r="I40" s="34"/>
      <c r="J40" s="36">
        <f>K80</f>
        <v>35224.299999999996</v>
      </c>
      <c r="K40" s="36">
        <f>M80</f>
        <v>35424.299999999996</v>
      </c>
      <c r="L40" s="34"/>
      <c r="M40" s="36">
        <f>K40</f>
        <v>35424.299999999996</v>
      </c>
      <c r="N40" s="36">
        <f>O80</f>
        <v>35424.299999999996</v>
      </c>
      <c r="O40" s="34"/>
      <c r="P40" s="70">
        <f>N40</f>
        <v>35424.299999999996</v>
      </c>
      <c r="Q40" s="71"/>
    </row>
    <row r="41" spans="1:17" s="4" customFormat="1">
      <c r="A41" s="117" t="s">
        <v>37</v>
      </c>
      <c r="B41" s="117"/>
      <c r="C41" s="117"/>
      <c r="D41" s="34" t="s">
        <v>38</v>
      </c>
      <c r="E41" s="118"/>
      <c r="F41" s="118"/>
      <c r="G41" s="118"/>
      <c r="H41" s="118"/>
      <c r="I41" s="34"/>
      <c r="J41" s="34"/>
      <c r="K41" s="34"/>
      <c r="L41" s="34"/>
      <c r="M41" s="34"/>
      <c r="N41" s="34"/>
      <c r="O41" s="34"/>
      <c r="P41" s="72"/>
      <c r="Q41" s="71"/>
    </row>
    <row r="42" spans="1:17">
      <c r="A42" s="82"/>
      <c r="B42" s="82"/>
      <c r="C42" s="82"/>
      <c r="D42" s="25"/>
      <c r="E42" s="101"/>
      <c r="F42" s="101"/>
      <c r="G42" s="101"/>
      <c r="H42" s="101"/>
      <c r="I42" s="50"/>
      <c r="J42" s="50"/>
      <c r="K42" s="50"/>
      <c r="L42" s="50"/>
      <c r="M42" s="50"/>
      <c r="N42" s="50"/>
      <c r="O42" s="50"/>
      <c r="P42" s="25"/>
      <c r="Q42" s="11"/>
    </row>
    <row r="43" spans="1:17">
      <c r="A43" s="82" t="s">
        <v>34</v>
      </c>
      <c r="B43" s="82"/>
      <c r="C43" s="82"/>
      <c r="D43" s="25"/>
      <c r="E43" s="101"/>
      <c r="F43" s="101"/>
      <c r="G43" s="101"/>
      <c r="H43" s="101"/>
      <c r="I43" s="50"/>
      <c r="J43" s="50"/>
      <c r="K43" s="50"/>
      <c r="L43" s="50"/>
      <c r="M43" s="50"/>
      <c r="N43" s="50"/>
      <c r="O43" s="50"/>
      <c r="P43" s="25"/>
      <c r="Q43" s="11"/>
    </row>
    <row r="44" spans="1:17" s="4" customFormat="1">
      <c r="A44" s="117" t="s">
        <v>39</v>
      </c>
      <c r="B44" s="117"/>
      <c r="C44" s="117"/>
      <c r="D44" s="72"/>
      <c r="E44" s="118"/>
      <c r="F44" s="118"/>
      <c r="G44" s="118"/>
      <c r="H44" s="118"/>
      <c r="I44" s="34"/>
      <c r="J44" s="34"/>
      <c r="K44" s="34"/>
      <c r="L44" s="34"/>
      <c r="M44" s="34"/>
      <c r="N44" s="34"/>
      <c r="O44" s="34"/>
      <c r="P44" s="72"/>
      <c r="Q44" s="71"/>
    </row>
    <row r="45" spans="1:17" s="4" customFormat="1">
      <c r="A45" s="117" t="s">
        <v>40</v>
      </c>
      <c r="B45" s="117"/>
      <c r="C45" s="117"/>
      <c r="D45" s="72"/>
      <c r="E45" s="118"/>
      <c r="F45" s="118"/>
      <c r="G45" s="119">
        <f>G40</f>
        <v>35224.299999999996</v>
      </c>
      <c r="H45" s="118"/>
      <c r="I45" s="34"/>
      <c r="J45" s="36">
        <f>G45</f>
        <v>35224.299999999996</v>
      </c>
      <c r="K45" s="36">
        <f>K40</f>
        <v>35424.299999999996</v>
      </c>
      <c r="L45" s="34"/>
      <c r="M45" s="36">
        <f>K45</f>
        <v>35424.299999999996</v>
      </c>
      <c r="N45" s="36">
        <f>N40</f>
        <v>35424.299999999996</v>
      </c>
      <c r="O45" s="34"/>
      <c r="P45" s="70">
        <f>P40</f>
        <v>35424.299999999996</v>
      </c>
      <c r="Q45" s="71"/>
    </row>
    <row r="46" spans="1:17">
      <c r="A46" s="82"/>
      <c r="B46" s="82"/>
      <c r="C46" s="82"/>
      <c r="D46" s="25"/>
      <c r="E46" s="101"/>
      <c r="F46" s="101"/>
      <c r="G46" s="101"/>
      <c r="H46" s="101"/>
      <c r="I46" s="50"/>
      <c r="J46" s="50"/>
      <c r="K46" s="50"/>
      <c r="L46" s="50"/>
      <c r="M46" s="50"/>
      <c r="N46" s="50"/>
      <c r="O46" s="50"/>
      <c r="P46" s="25"/>
      <c r="Q46" s="11"/>
    </row>
    <row r="47" spans="1:17">
      <c r="A47" s="11"/>
      <c r="B47" s="11"/>
      <c r="C47" s="11"/>
      <c r="D47" s="11"/>
      <c r="E47" s="22"/>
      <c r="F47" s="11"/>
      <c r="G47" s="11"/>
      <c r="H47" s="11"/>
      <c r="I47" s="11"/>
      <c r="L47" s="11"/>
      <c r="O47" s="11"/>
      <c r="P47" s="11"/>
      <c r="Q47" s="11"/>
    </row>
    <row r="48" spans="1:17">
      <c r="A48" s="87" t="s">
        <v>41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11"/>
      <c r="Q48" s="11"/>
    </row>
    <row r="49" spans="1:17">
      <c r="A49" s="101" t="s">
        <v>8</v>
      </c>
      <c r="B49" s="101"/>
      <c r="C49" s="101" t="s">
        <v>0</v>
      </c>
      <c r="D49" s="101"/>
      <c r="E49" s="101"/>
      <c r="F49" s="101"/>
      <c r="G49" s="101"/>
      <c r="H49" s="101"/>
      <c r="I49" s="95" t="s">
        <v>42</v>
      </c>
      <c r="J49" s="97"/>
      <c r="K49" s="50"/>
      <c r="L49" s="50"/>
      <c r="M49" s="50"/>
      <c r="N49" s="50"/>
      <c r="O49" s="50"/>
      <c r="P49" s="11"/>
      <c r="Q49" s="11"/>
    </row>
    <row r="50" spans="1:17" ht="47.25">
      <c r="A50" s="101"/>
      <c r="B50" s="101"/>
      <c r="C50" s="51" t="s">
        <v>43</v>
      </c>
      <c r="D50" s="51" t="s">
        <v>44</v>
      </c>
      <c r="E50" s="20" t="s">
        <v>45</v>
      </c>
      <c r="F50" s="51" t="s">
        <v>46</v>
      </c>
      <c r="G50" s="51" t="s">
        <v>47</v>
      </c>
      <c r="H50" s="51" t="s">
        <v>48</v>
      </c>
      <c r="I50" s="98"/>
      <c r="J50" s="100"/>
      <c r="K50" s="24" t="s">
        <v>11</v>
      </c>
      <c r="L50" s="24"/>
      <c r="M50" s="24" t="s">
        <v>12</v>
      </c>
      <c r="N50" s="24"/>
      <c r="O50" s="24" t="s">
        <v>13</v>
      </c>
      <c r="P50" s="11"/>
      <c r="Q50" s="11"/>
    </row>
    <row r="51" spans="1:17">
      <c r="A51" s="124" t="s">
        <v>34</v>
      </c>
      <c r="B51" s="125"/>
      <c r="C51" s="35"/>
      <c r="D51" s="35"/>
      <c r="E51" s="73"/>
      <c r="F51" s="35"/>
      <c r="G51" s="35"/>
      <c r="H51" s="35"/>
      <c r="I51" s="126"/>
      <c r="J51" s="127"/>
      <c r="K51" s="52" t="s">
        <v>16</v>
      </c>
      <c r="L51" s="52"/>
      <c r="M51" s="35"/>
      <c r="N51" s="35"/>
      <c r="O51" s="35"/>
      <c r="P51" s="11"/>
      <c r="Q51" s="11"/>
    </row>
    <row r="52" spans="1:17">
      <c r="A52" s="83"/>
      <c r="B52" s="85"/>
      <c r="C52" s="25"/>
      <c r="D52" s="25"/>
      <c r="E52" s="69"/>
      <c r="F52" s="25"/>
      <c r="G52" s="25"/>
      <c r="H52" s="25"/>
      <c r="I52" s="105"/>
      <c r="J52" s="107"/>
      <c r="K52" s="50" t="s">
        <v>16</v>
      </c>
      <c r="L52" s="50"/>
      <c r="M52" s="25"/>
      <c r="N52" s="25"/>
      <c r="O52" s="25"/>
      <c r="P52" s="11"/>
      <c r="Q52" s="11"/>
    </row>
    <row r="53" spans="1:17">
      <c r="A53" s="105"/>
      <c r="B53" s="107"/>
      <c r="C53" s="25"/>
      <c r="D53" s="25"/>
      <c r="E53" s="69"/>
      <c r="F53" s="25"/>
      <c r="G53" s="25"/>
      <c r="H53" s="25"/>
      <c r="I53" s="105"/>
      <c r="J53" s="107"/>
      <c r="K53" s="50" t="s">
        <v>16</v>
      </c>
      <c r="L53" s="50"/>
      <c r="M53" s="25"/>
      <c r="N53" s="25"/>
      <c r="O53" s="25"/>
      <c r="P53" s="11"/>
      <c r="Q53" s="11"/>
    </row>
    <row r="54" spans="1:17">
      <c r="A54" s="105"/>
      <c r="B54" s="107"/>
      <c r="C54" s="25"/>
      <c r="D54" s="25"/>
      <c r="E54" s="69"/>
      <c r="F54" s="25"/>
      <c r="G54" s="25"/>
      <c r="H54" s="25"/>
      <c r="I54" s="105"/>
      <c r="J54" s="107"/>
      <c r="K54" s="50" t="s">
        <v>16</v>
      </c>
      <c r="L54" s="50"/>
      <c r="M54" s="25"/>
      <c r="N54" s="25"/>
      <c r="O54" s="25"/>
      <c r="P54" s="11"/>
      <c r="Q54" s="11"/>
    </row>
    <row r="55" spans="1:17">
      <c r="A55" s="105"/>
      <c r="B55" s="107"/>
      <c r="C55" s="25"/>
      <c r="D55" s="25"/>
      <c r="E55" s="69"/>
      <c r="F55" s="25"/>
      <c r="G55" s="25"/>
      <c r="H55" s="25"/>
      <c r="I55" s="105"/>
      <c r="J55" s="107"/>
      <c r="K55" s="50" t="s">
        <v>16</v>
      </c>
      <c r="L55" s="50"/>
      <c r="M55" s="25"/>
      <c r="N55" s="25"/>
      <c r="O55" s="25"/>
      <c r="P55" s="11"/>
      <c r="Q55" s="11"/>
    </row>
    <row r="56" spans="1:17">
      <c r="A56" s="105"/>
      <c r="B56" s="107"/>
      <c r="C56" s="25"/>
      <c r="D56" s="25"/>
      <c r="E56" s="69"/>
      <c r="F56" s="25"/>
      <c r="G56" s="25"/>
      <c r="H56" s="25"/>
      <c r="I56" s="105"/>
      <c r="J56" s="107"/>
      <c r="K56" s="50" t="s">
        <v>16</v>
      </c>
      <c r="L56" s="50"/>
      <c r="M56" s="25"/>
      <c r="N56" s="25"/>
      <c r="O56" s="25"/>
      <c r="P56" s="11"/>
      <c r="Q56" s="11"/>
    </row>
    <row r="57" spans="1:17">
      <c r="A57" s="105"/>
      <c r="B57" s="106"/>
      <c r="C57" s="11"/>
      <c r="D57" s="11"/>
      <c r="E57" s="22"/>
      <c r="F57" s="11"/>
      <c r="G57" s="11"/>
      <c r="H57" s="11"/>
      <c r="I57" s="11"/>
      <c r="L57" s="11"/>
      <c r="O57" s="11"/>
      <c r="P57" s="11"/>
      <c r="Q57" s="11"/>
    </row>
    <row r="58" spans="1:17">
      <c r="A58" s="128" t="s">
        <v>49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1"/>
      <c r="Q58" s="11"/>
    </row>
    <row r="59" spans="1:17">
      <c r="A59" s="83"/>
      <c r="B59" s="85"/>
      <c r="C59" s="83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43"/>
      <c r="O59" s="23" t="s">
        <v>0</v>
      </c>
      <c r="P59" s="11"/>
      <c r="Q59" s="11"/>
    </row>
    <row r="60" spans="1:17">
      <c r="A60" s="82" t="s">
        <v>50</v>
      </c>
      <c r="B60" s="82"/>
      <c r="C60" s="83" t="s">
        <v>101</v>
      </c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43"/>
      <c r="O60" s="74" t="s">
        <v>99</v>
      </c>
      <c r="P60" s="5"/>
      <c r="Q60" s="11"/>
    </row>
    <row r="61" spans="1:17">
      <c r="A61" s="82" t="s">
        <v>51</v>
      </c>
      <c r="B61" s="82"/>
      <c r="C61" s="83" t="s">
        <v>102</v>
      </c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43"/>
      <c r="O61" s="74" t="s">
        <v>100</v>
      </c>
      <c r="P61" s="11"/>
      <c r="Q61" s="11"/>
    </row>
    <row r="62" spans="1:17" ht="15.6" customHeight="1">
      <c r="A62" s="82" t="s">
        <v>52</v>
      </c>
      <c r="B62" s="82"/>
      <c r="C62" s="83" t="s">
        <v>102</v>
      </c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43"/>
      <c r="O62" s="75" t="s">
        <v>111</v>
      </c>
      <c r="P62" s="11"/>
      <c r="Q62" s="11"/>
    </row>
    <row r="63" spans="1:17">
      <c r="A63" s="11"/>
      <c r="B63" s="11"/>
      <c r="C63" s="11"/>
      <c r="D63" s="11"/>
      <c r="E63" s="22"/>
      <c r="F63" s="11"/>
      <c r="G63" s="11"/>
      <c r="H63" s="11"/>
      <c r="I63" s="11"/>
      <c r="L63" s="11"/>
      <c r="O63" s="11"/>
      <c r="P63" s="11"/>
      <c r="Q63" s="11"/>
    </row>
    <row r="64" spans="1:17" ht="36" customHeight="1">
      <c r="A64" s="133" t="s">
        <v>53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1"/>
      <c r="Q64" s="11"/>
    </row>
    <row r="65" spans="1:18" ht="32.450000000000003" customHeight="1">
      <c r="A65" s="134" t="s">
        <v>54</v>
      </c>
      <c r="B65" s="135"/>
      <c r="C65" s="136"/>
      <c r="D65" s="137" t="s">
        <v>123</v>
      </c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9"/>
      <c r="P65" s="11"/>
      <c r="Q65" s="11"/>
    </row>
    <row r="66" spans="1:18" ht="62.25" customHeight="1">
      <c r="A66" s="140" t="s">
        <v>55</v>
      </c>
      <c r="B66" s="141"/>
      <c r="C66" s="142"/>
      <c r="D66" s="137" t="s">
        <v>130</v>
      </c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4"/>
      <c r="P66" s="11"/>
      <c r="Q66" s="11"/>
    </row>
    <row r="67" spans="1:18" ht="80.45" customHeight="1">
      <c r="A67" s="145" t="s">
        <v>56</v>
      </c>
      <c r="B67" s="146"/>
      <c r="C67" s="147"/>
      <c r="D67" s="137" t="s">
        <v>124</v>
      </c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9"/>
      <c r="P67" s="11"/>
      <c r="Q67" s="11"/>
    </row>
    <row r="68" spans="1:18">
      <c r="A68" s="11"/>
      <c r="B68" s="11"/>
      <c r="C68" s="11"/>
      <c r="D68" s="11"/>
      <c r="E68" s="22"/>
      <c r="F68" s="11"/>
      <c r="G68" s="11"/>
      <c r="H68" s="11"/>
      <c r="I68" s="11"/>
      <c r="L68" s="11"/>
      <c r="O68" s="11"/>
      <c r="P68" s="11"/>
      <c r="Q68" s="11"/>
    </row>
    <row r="69" spans="1:18">
      <c r="A69" s="110" t="s">
        <v>57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"/>
    </row>
    <row r="70" spans="1:18" ht="24" customHeight="1">
      <c r="A70" s="129" t="s">
        <v>58</v>
      </c>
      <c r="B70" s="129" t="s">
        <v>0</v>
      </c>
      <c r="C70" s="130" t="s">
        <v>8</v>
      </c>
      <c r="D70" s="131"/>
      <c r="E70" s="131"/>
      <c r="F70" s="131"/>
      <c r="G70" s="131"/>
      <c r="H70" s="131"/>
      <c r="I70" s="131"/>
      <c r="J70" s="132" t="s">
        <v>59</v>
      </c>
      <c r="K70" s="49">
        <v>2017</v>
      </c>
      <c r="L70" s="49">
        <v>2018</v>
      </c>
      <c r="M70" s="49">
        <v>2019</v>
      </c>
      <c r="N70" s="49">
        <v>2020</v>
      </c>
      <c r="O70" s="49">
        <v>2021</v>
      </c>
      <c r="P70" s="49">
        <v>2022</v>
      </c>
      <c r="Q70" s="11"/>
    </row>
    <row r="71" spans="1:18" ht="55.15" customHeight="1">
      <c r="A71" s="101"/>
      <c r="B71" s="101"/>
      <c r="C71" s="130"/>
      <c r="D71" s="131"/>
      <c r="E71" s="131"/>
      <c r="F71" s="131"/>
      <c r="G71" s="131"/>
      <c r="H71" s="131"/>
      <c r="I71" s="131"/>
      <c r="J71" s="115"/>
      <c r="K71" s="44" t="s">
        <v>11</v>
      </c>
      <c r="L71" s="44" t="s">
        <v>11</v>
      </c>
      <c r="M71" s="44" t="s">
        <v>12</v>
      </c>
      <c r="N71" s="44" t="s">
        <v>12</v>
      </c>
      <c r="O71" s="44" t="s">
        <v>13</v>
      </c>
      <c r="P71" s="44" t="s">
        <v>13</v>
      </c>
      <c r="Q71" s="11"/>
    </row>
    <row r="72" spans="1:18" ht="42.75" customHeight="1">
      <c r="A72" s="50"/>
      <c r="B72" s="45" t="s">
        <v>103</v>
      </c>
      <c r="C72" s="79" t="s">
        <v>125</v>
      </c>
      <c r="D72" s="80"/>
      <c r="E72" s="80"/>
      <c r="F72" s="80"/>
      <c r="G72" s="80"/>
      <c r="H72" s="80"/>
      <c r="I72" s="81"/>
      <c r="J72" s="23" t="s">
        <v>120</v>
      </c>
      <c r="K72" s="50" t="s">
        <v>16</v>
      </c>
      <c r="L72" s="50">
        <v>406</v>
      </c>
      <c r="M72" s="50">
        <v>403</v>
      </c>
      <c r="N72" s="50">
        <v>500</v>
      </c>
      <c r="O72" s="50">
        <v>500</v>
      </c>
      <c r="P72" s="50">
        <v>500</v>
      </c>
      <c r="Q72" s="11"/>
    </row>
    <row r="73" spans="1:18" ht="32.1" customHeight="1">
      <c r="A73" s="46"/>
      <c r="B73" s="25" t="s">
        <v>104</v>
      </c>
      <c r="C73" s="79" t="s">
        <v>121</v>
      </c>
      <c r="D73" s="80"/>
      <c r="E73" s="80"/>
      <c r="F73" s="80"/>
      <c r="G73" s="80"/>
      <c r="H73" s="80"/>
      <c r="I73" s="81"/>
      <c r="J73" s="23" t="s">
        <v>120</v>
      </c>
      <c r="K73" s="50">
        <v>214</v>
      </c>
      <c r="L73" s="50">
        <v>191</v>
      </c>
      <c r="M73" s="50">
        <v>248</v>
      </c>
      <c r="N73" s="50">
        <v>200</v>
      </c>
      <c r="O73" s="50">
        <v>200</v>
      </c>
      <c r="P73" s="50">
        <v>200</v>
      </c>
      <c r="Q73" s="11"/>
    </row>
    <row r="74" spans="1:18" ht="32.1" customHeight="1">
      <c r="A74" s="46"/>
      <c r="B74" s="25" t="s">
        <v>119</v>
      </c>
      <c r="C74" s="79" t="s">
        <v>122</v>
      </c>
      <c r="D74" s="80"/>
      <c r="E74" s="80"/>
      <c r="F74" s="80"/>
      <c r="G74" s="80"/>
      <c r="H74" s="80"/>
      <c r="I74" s="81"/>
      <c r="J74" s="23" t="s">
        <v>120</v>
      </c>
      <c r="K74" s="50" t="s">
        <v>16</v>
      </c>
      <c r="L74" s="50">
        <v>77678</v>
      </c>
      <c r="M74" s="50">
        <v>100000</v>
      </c>
      <c r="N74" s="50">
        <v>100000</v>
      </c>
      <c r="O74" s="50">
        <v>100000</v>
      </c>
      <c r="P74" s="50">
        <v>100000</v>
      </c>
      <c r="Q74" s="11"/>
    </row>
    <row r="75" spans="1:18" ht="32.25" customHeight="1">
      <c r="A75" s="47" t="s">
        <v>60</v>
      </c>
      <c r="B75" s="25" t="s">
        <v>105</v>
      </c>
      <c r="C75" s="133" t="s">
        <v>106</v>
      </c>
      <c r="D75" s="133"/>
      <c r="E75" s="133"/>
      <c r="F75" s="133"/>
      <c r="G75" s="133"/>
      <c r="H75" s="133"/>
      <c r="I75" s="133"/>
      <c r="J75" s="23" t="s">
        <v>107</v>
      </c>
      <c r="K75" s="50">
        <v>111.4</v>
      </c>
      <c r="L75" s="50">
        <v>121.7</v>
      </c>
      <c r="M75" s="48">
        <v>102.86</v>
      </c>
      <c r="N75" s="48">
        <v>141.6</v>
      </c>
      <c r="O75" s="48">
        <v>142.4</v>
      </c>
      <c r="P75" s="48">
        <v>142.4</v>
      </c>
      <c r="Q75" s="11"/>
      <c r="R75" s="11"/>
    </row>
    <row r="76" spans="1:18" ht="19.899999999999999" customHeight="1">
      <c r="A76" s="11"/>
      <c r="B76" s="11"/>
      <c r="C76" s="11"/>
      <c r="D76" s="11"/>
      <c r="E76" s="22"/>
      <c r="F76" s="11"/>
      <c r="G76" s="11"/>
      <c r="H76" s="11"/>
      <c r="I76" s="11"/>
      <c r="L76" s="11"/>
      <c r="O76" s="11"/>
      <c r="P76" s="11"/>
      <c r="Q76" s="11"/>
    </row>
    <row r="77" spans="1:18">
      <c r="A77" s="124" t="s">
        <v>114</v>
      </c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25"/>
      <c r="P77" s="11"/>
      <c r="Q77" s="11"/>
    </row>
    <row r="78" spans="1:18">
      <c r="A78" s="95" t="s">
        <v>8</v>
      </c>
      <c r="B78" s="96"/>
      <c r="C78" s="96"/>
      <c r="D78" s="97"/>
      <c r="E78" s="93" t="s">
        <v>0</v>
      </c>
      <c r="F78" s="94"/>
      <c r="G78" s="101">
        <v>2017</v>
      </c>
      <c r="H78" s="101"/>
      <c r="I78" s="37">
        <v>2018</v>
      </c>
      <c r="J78" s="37">
        <v>2019</v>
      </c>
      <c r="K78" s="38">
        <v>2020</v>
      </c>
      <c r="L78" s="23"/>
      <c r="M78" s="38">
        <v>2021</v>
      </c>
      <c r="N78" s="23"/>
      <c r="O78" s="38">
        <v>2022</v>
      </c>
      <c r="P78" s="11"/>
      <c r="Q78" s="11"/>
    </row>
    <row r="79" spans="1:18">
      <c r="A79" s="98"/>
      <c r="B79" s="99"/>
      <c r="C79" s="99"/>
      <c r="D79" s="100"/>
      <c r="E79" s="10" t="s">
        <v>61</v>
      </c>
      <c r="F79" s="51" t="s">
        <v>62</v>
      </c>
      <c r="G79" s="93" t="s">
        <v>11</v>
      </c>
      <c r="H79" s="94"/>
      <c r="I79" s="37" t="s">
        <v>11</v>
      </c>
      <c r="J79" s="37" t="s">
        <v>12</v>
      </c>
      <c r="K79" s="37" t="s">
        <v>12</v>
      </c>
      <c r="L79" s="55"/>
      <c r="M79" s="39" t="s">
        <v>13</v>
      </c>
      <c r="N79" s="55"/>
      <c r="O79" s="37" t="s">
        <v>13</v>
      </c>
      <c r="P79" s="11"/>
      <c r="Q79" s="11"/>
    </row>
    <row r="80" spans="1:18" ht="31.5" customHeight="1">
      <c r="A80" s="148" t="s">
        <v>109</v>
      </c>
      <c r="B80" s="149"/>
      <c r="C80" s="149"/>
      <c r="D80" s="150"/>
      <c r="E80" s="26" t="s">
        <v>117</v>
      </c>
      <c r="F80" s="27"/>
      <c r="G80" s="151">
        <f t="shared" ref="G80" si="5">G81+G85+G105+G114+G119+G108</f>
        <v>32418.900000000005</v>
      </c>
      <c r="H80" s="152"/>
      <c r="I80" s="8">
        <f>I81+I85+I105+I114+I119+I108</f>
        <v>32274.499999999996</v>
      </c>
      <c r="J80" s="8">
        <f>J81+J85+J105+J114+J119+J108</f>
        <v>35611.5</v>
      </c>
      <c r="K80" s="8">
        <f>K81+K85+K105+K114+K119+K108</f>
        <v>35224.299999999996</v>
      </c>
      <c r="L80" s="8"/>
      <c r="M80" s="8">
        <f>M81+M85+M105+M114+M119+M108</f>
        <v>35424.299999999996</v>
      </c>
      <c r="N80" s="8"/>
      <c r="O80" s="30">
        <f>O81+O85+O105+O114+O119+O108</f>
        <v>35424.299999999996</v>
      </c>
      <c r="P80" s="11"/>
      <c r="Q80" s="11">
        <v>34195.599999999999</v>
      </c>
    </row>
    <row r="81" spans="1:19" ht="31.5" customHeight="1">
      <c r="A81" s="157" t="s">
        <v>17</v>
      </c>
      <c r="B81" s="158"/>
      <c r="C81" s="158"/>
      <c r="D81" s="159"/>
      <c r="E81" s="16"/>
      <c r="F81" s="17">
        <v>21</v>
      </c>
      <c r="G81" s="88">
        <f>G82+G83+G84</f>
        <v>26274.800000000003</v>
      </c>
      <c r="H81" s="89"/>
      <c r="I81" s="52">
        <f>I82+I83+I84</f>
        <v>25841.5</v>
      </c>
      <c r="J81" s="52">
        <f>J82+J83+J84</f>
        <v>27300.7</v>
      </c>
      <c r="K81" s="54">
        <f>K82+K83+K84</f>
        <v>26913.5</v>
      </c>
      <c r="L81" s="54"/>
      <c r="M81" s="53">
        <f>M82+M83+M84</f>
        <v>26913.5</v>
      </c>
      <c r="N81" s="54"/>
      <c r="O81" s="52">
        <f>O82+O83+O84</f>
        <v>26913.5</v>
      </c>
      <c r="P81" s="11"/>
      <c r="Q81" s="76">
        <f>Q80-K80</f>
        <v>-1028.6999999999971</v>
      </c>
    </row>
    <row r="82" spans="1:19" ht="21" customHeight="1">
      <c r="A82" s="157" t="s">
        <v>63</v>
      </c>
      <c r="B82" s="158"/>
      <c r="C82" s="158"/>
      <c r="D82" s="159"/>
      <c r="E82" s="16"/>
      <c r="F82" s="17">
        <v>211180</v>
      </c>
      <c r="G82" s="88">
        <v>20879.2</v>
      </c>
      <c r="H82" s="89"/>
      <c r="I82" s="52">
        <v>20482.099999999999</v>
      </c>
      <c r="J82" s="52">
        <v>21700.9</v>
      </c>
      <c r="K82" s="54">
        <v>21027.8</v>
      </c>
      <c r="L82" s="54"/>
      <c r="M82" s="53">
        <f>K82</f>
        <v>21027.8</v>
      </c>
      <c r="N82" s="54"/>
      <c r="O82" s="30">
        <f>M82</f>
        <v>21027.8</v>
      </c>
      <c r="P82" s="11"/>
      <c r="Q82" s="11">
        <v>26498.5</v>
      </c>
    </row>
    <row r="83" spans="1:19" ht="18" customHeight="1">
      <c r="A83" s="160" t="s">
        <v>64</v>
      </c>
      <c r="B83" s="154"/>
      <c r="C83" s="154"/>
      <c r="D83" s="155"/>
      <c r="E83" s="10"/>
      <c r="F83" s="17">
        <v>212100</v>
      </c>
      <c r="G83" s="88">
        <v>4516.2</v>
      </c>
      <c r="H83" s="89"/>
      <c r="I83" s="52">
        <v>4442</v>
      </c>
      <c r="J83" s="52">
        <v>4623.2</v>
      </c>
      <c r="K83" s="52">
        <v>4922.6000000000004</v>
      </c>
      <c r="L83" s="52"/>
      <c r="M83" s="53">
        <f>K83</f>
        <v>4922.6000000000004</v>
      </c>
      <c r="N83" s="52"/>
      <c r="O83" s="30">
        <f t="shared" ref="O83:O84" si="6">M83</f>
        <v>4922.6000000000004</v>
      </c>
      <c r="P83" s="11"/>
      <c r="Q83" s="11"/>
    </row>
    <row r="84" spans="1:19" ht="76.5" customHeight="1">
      <c r="A84" s="153" t="s">
        <v>65</v>
      </c>
      <c r="B84" s="154"/>
      <c r="C84" s="154"/>
      <c r="D84" s="155"/>
      <c r="E84" s="10"/>
      <c r="F84" s="28">
        <v>212210</v>
      </c>
      <c r="G84" s="88">
        <v>879.4</v>
      </c>
      <c r="H84" s="89"/>
      <c r="I84" s="52">
        <v>917.4</v>
      </c>
      <c r="J84" s="52">
        <v>976.6</v>
      </c>
      <c r="K84" s="52">
        <v>963.1</v>
      </c>
      <c r="L84" s="52"/>
      <c r="M84" s="53">
        <f>K84</f>
        <v>963.1</v>
      </c>
      <c r="N84" s="52"/>
      <c r="O84" s="30">
        <f t="shared" si="6"/>
        <v>963.1</v>
      </c>
      <c r="P84" s="11"/>
      <c r="Q84" s="11"/>
    </row>
    <row r="85" spans="1:19" ht="60.6" customHeight="1">
      <c r="A85" s="29" t="s">
        <v>18</v>
      </c>
      <c r="B85" s="56"/>
      <c r="C85" s="56"/>
      <c r="D85" s="57"/>
      <c r="E85" s="16"/>
      <c r="F85" s="17">
        <v>22</v>
      </c>
      <c r="G85" s="88">
        <f>G86+G87+G88+G89+G90+G91+G92+G93+G94+G95+G96+G97+G98+G99+G100+G101+G102+G103+G104</f>
        <v>4681.3999999999996</v>
      </c>
      <c r="H85" s="89"/>
      <c r="I85" s="53">
        <f>I86+I87+I88+I89+I90+I91+I92+I93+I94+I95+I96+I97+I99+I100+I101+I102+I103+I104+I98</f>
        <v>4617.1000000000004</v>
      </c>
      <c r="J85" s="53">
        <f t="shared" ref="J85:K85" si="7">J86+J87+J88+J89+J90+J91+J92+J93+J94+J95+J96+J97+J99+J100+J101+J102+J103+J104</f>
        <v>5914.8</v>
      </c>
      <c r="K85" s="53">
        <f t="shared" si="7"/>
        <v>5966.4999999999991</v>
      </c>
      <c r="L85" s="53"/>
      <c r="M85" s="53">
        <f>SUM(M86:M104)</f>
        <v>6026.4999999999991</v>
      </c>
      <c r="N85" s="53"/>
      <c r="O85" s="30">
        <f>SUM(O86:O104)</f>
        <v>6026.4999999999991</v>
      </c>
      <c r="P85" s="11"/>
      <c r="Q85" s="76">
        <f>O81-M81</f>
        <v>0</v>
      </c>
    </row>
    <row r="86" spans="1:19">
      <c r="A86" s="9" t="s">
        <v>66</v>
      </c>
      <c r="B86" s="56"/>
      <c r="C86" s="56"/>
      <c r="D86" s="57"/>
      <c r="E86" s="10"/>
      <c r="F86" s="51">
        <v>222110</v>
      </c>
      <c r="G86" s="93">
        <v>194.9</v>
      </c>
      <c r="H86" s="94"/>
      <c r="I86" s="50">
        <v>208.6</v>
      </c>
      <c r="J86" s="50">
        <v>235.9</v>
      </c>
      <c r="K86" s="50">
        <v>210.4</v>
      </c>
      <c r="L86" s="50"/>
      <c r="M86" s="50">
        <f>K86</f>
        <v>210.4</v>
      </c>
      <c r="N86" s="50"/>
      <c r="O86" s="50">
        <f>M86</f>
        <v>210.4</v>
      </c>
      <c r="P86" s="11"/>
      <c r="Q86" s="11"/>
    </row>
    <row r="87" spans="1:19">
      <c r="A87" s="9" t="s">
        <v>67</v>
      </c>
      <c r="B87" s="56"/>
      <c r="C87" s="56"/>
      <c r="D87" s="57"/>
      <c r="E87" s="10"/>
      <c r="F87" s="51">
        <v>222120</v>
      </c>
      <c r="G87" s="93">
        <v>84.9</v>
      </c>
      <c r="H87" s="94"/>
      <c r="I87" s="50">
        <v>94.2</v>
      </c>
      <c r="J87" s="50">
        <v>101.9</v>
      </c>
      <c r="K87" s="50">
        <v>86.2</v>
      </c>
      <c r="L87" s="50"/>
      <c r="M87" s="50">
        <f t="shared" ref="M87:M104" si="8">K87</f>
        <v>86.2</v>
      </c>
      <c r="N87" s="50"/>
      <c r="O87" s="50">
        <f t="shared" ref="O87:O104" si="9">M87</f>
        <v>86.2</v>
      </c>
      <c r="P87" s="11"/>
      <c r="Q87" s="76"/>
    </row>
    <row r="88" spans="1:19">
      <c r="A88" s="9" t="s">
        <v>68</v>
      </c>
      <c r="B88" s="56"/>
      <c r="C88" s="56"/>
      <c r="D88" s="57"/>
      <c r="E88" s="10"/>
      <c r="F88" s="51">
        <v>222130</v>
      </c>
      <c r="G88" s="93">
        <v>201.8</v>
      </c>
      <c r="H88" s="94"/>
      <c r="I88" s="50">
        <v>186.9</v>
      </c>
      <c r="J88" s="50">
        <v>251.4</v>
      </c>
      <c r="K88" s="50">
        <v>109.9</v>
      </c>
      <c r="L88" s="50"/>
      <c r="M88" s="50">
        <f t="shared" si="8"/>
        <v>109.9</v>
      </c>
      <c r="N88" s="50"/>
      <c r="O88" s="50">
        <f t="shared" si="9"/>
        <v>109.9</v>
      </c>
      <c r="P88" s="11"/>
      <c r="Q88" s="11"/>
    </row>
    <row r="89" spans="1:19">
      <c r="A89" s="12" t="s">
        <v>69</v>
      </c>
      <c r="B89" s="56"/>
      <c r="C89" s="56"/>
      <c r="D89" s="57"/>
      <c r="E89" s="10"/>
      <c r="F89" s="51">
        <v>222140</v>
      </c>
      <c r="G89" s="93">
        <v>26.8</v>
      </c>
      <c r="H89" s="94"/>
      <c r="I89" s="50">
        <v>25.1</v>
      </c>
      <c r="J89" s="50">
        <v>26.4</v>
      </c>
      <c r="K89" s="50">
        <v>30.6</v>
      </c>
      <c r="L89" s="50"/>
      <c r="M89" s="50">
        <f t="shared" si="8"/>
        <v>30.6</v>
      </c>
      <c r="N89" s="50"/>
      <c r="O89" s="50">
        <f t="shared" si="9"/>
        <v>30.6</v>
      </c>
      <c r="P89" s="11"/>
      <c r="Q89" s="11"/>
    </row>
    <row r="90" spans="1:19">
      <c r="A90" s="12" t="s">
        <v>70</v>
      </c>
      <c r="B90" s="56"/>
      <c r="C90" s="56"/>
      <c r="D90" s="57"/>
      <c r="E90" s="10"/>
      <c r="F90" s="51">
        <v>222190</v>
      </c>
      <c r="G90" s="93">
        <v>12.9</v>
      </c>
      <c r="H90" s="94"/>
      <c r="I90" s="50">
        <v>15.9</v>
      </c>
      <c r="J90" s="50">
        <v>19.399999999999999</v>
      </c>
      <c r="K90" s="50">
        <v>18.2</v>
      </c>
      <c r="L90" s="50"/>
      <c r="M90" s="50">
        <f t="shared" si="8"/>
        <v>18.2</v>
      </c>
      <c r="N90" s="50"/>
      <c r="O90" s="50">
        <f t="shared" si="9"/>
        <v>18.2</v>
      </c>
      <c r="P90" s="11"/>
      <c r="Q90" s="11"/>
    </row>
    <row r="91" spans="1:19">
      <c r="A91" s="12" t="s">
        <v>71</v>
      </c>
      <c r="B91" s="56"/>
      <c r="C91" s="56"/>
      <c r="D91" s="57"/>
      <c r="E91" s="10"/>
      <c r="F91" s="51">
        <v>222210</v>
      </c>
      <c r="G91" s="93">
        <v>419.2</v>
      </c>
      <c r="H91" s="94"/>
      <c r="I91" s="50">
        <v>847</v>
      </c>
      <c r="J91" s="50">
        <v>1212.2</v>
      </c>
      <c r="K91" s="50">
        <v>1581.9</v>
      </c>
      <c r="L91" s="50"/>
      <c r="M91" s="50">
        <f t="shared" si="8"/>
        <v>1581.9</v>
      </c>
      <c r="N91" s="50"/>
      <c r="O91" s="50">
        <f t="shared" si="9"/>
        <v>1581.9</v>
      </c>
      <c r="P91" s="11"/>
      <c r="Q91" s="11"/>
    </row>
    <row r="92" spans="1:19">
      <c r="A92" s="12" t="s">
        <v>72</v>
      </c>
      <c r="B92" s="56"/>
      <c r="C92" s="56"/>
      <c r="D92" s="57"/>
      <c r="E92" s="10"/>
      <c r="F92" s="51">
        <v>222220</v>
      </c>
      <c r="G92" s="93">
        <v>243.5</v>
      </c>
      <c r="H92" s="94"/>
      <c r="I92" s="50">
        <v>230.2</v>
      </c>
      <c r="J92" s="50">
        <v>269.7</v>
      </c>
      <c r="K92" s="50">
        <v>300</v>
      </c>
      <c r="L92" s="50"/>
      <c r="M92" s="50">
        <f t="shared" si="8"/>
        <v>300</v>
      </c>
      <c r="N92" s="50"/>
      <c r="O92" s="50">
        <f t="shared" si="9"/>
        <v>300</v>
      </c>
      <c r="P92" s="11"/>
      <c r="Q92" s="11"/>
    </row>
    <row r="93" spans="1:19">
      <c r="A93" s="12" t="s">
        <v>73</v>
      </c>
      <c r="B93" s="56"/>
      <c r="C93" s="56"/>
      <c r="D93" s="57"/>
      <c r="E93" s="10"/>
      <c r="F93" s="51">
        <v>222300</v>
      </c>
      <c r="G93" s="93">
        <v>1974.7</v>
      </c>
      <c r="H93" s="94"/>
      <c r="I93" s="50">
        <v>1658.5</v>
      </c>
      <c r="J93" s="50">
        <v>2143.8000000000002</v>
      </c>
      <c r="K93" s="50">
        <v>2009</v>
      </c>
      <c r="L93" s="50"/>
      <c r="M93" s="50">
        <f t="shared" si="8"/>
        <v>2009</v>
      </c>
      <c r="N93" s="50"/>
      <c r="O93" s="50">
        <f t="shared" si="9"/>
        <v>2009</v>
      </c>
      <c r="P93" s="76"/>
      <c r="Q93" s="11"/>
    </row>
    <row r="94" spans="1:19" s="11" customFormat="1">
      <c r="A94" s="12" t="s">
        <v>74</v>
      </c>
      <c r="B94" s="56"/>
      <c r="C94" s="56"/>
      <c r="D94" s="57"/>
      <c r="E94" s="10"/>
      <c r="F94" s="51">
        <v>222400</v>
      </c>
      <c r="G94" s="93">
        <v>24.2</v>
      </c>
      <c r="H94" s="94"/>
      <c r="I94" s="50">
        <v>45.7</v>
      </c>
      <c r="J94" s="50">
        <v>61.7</v>
      </c>
      <c r="K94" s="50">
        <v>64.7</v>
      </c>
      <c r="L94" s="50"/>
      <c r="M94" s="50">
        <f t="shared" si="8"/>
        <v>64.7</v>
      </c>
      <c r="N94" s="50"/>
      <c r="O94" s="50">
        <f t="shared" si="9"/>
        <v>64.7</v>
      </c>
      <c r="S94" s="11">
        <f>SUM(M86:M94)</f>
        <v>4410.8999999999996</v>
      </c>
    </row>
    <row r="95" spans="1:19">
      <c r="A95" s="12" t="s">
        <v>75</v>
      </c>
      <c r="B95" s="56"/>
      <c r="C95" s="56"/>
      <c r="D95" s="57"/>
      <c r="E95" s="10"/>
      <c r="F95" s="51">
        <v>222500</v>
      </c>
      <c r="G95" s="93">
        <v>379.2</v>
      </c>
      <c r="H95" s="94"/>
      <c r="I95" s="50">
        <v>368.7</v>
      </c>
      <c r="J95" s="50">
        <v>489.9</v>
      </c>
      <c r="K95" s="50">
        <v>439.9</v>
      </c>
      <c r="L95" s="50"/>
      <c r="M95" s="50">
        <f t="shared" si="8"/>
        <v>439.9</v>
      </c>
      <c r="N95" s="50"/>
      <c r="O95" s="50">
        <f t="shared" si="9"/>
        <v>439.9</v>
      </c>
      <c r="P95" s="11"/>
      <c r="Q95" s="11"/>
    </row>
    <row r="96" spans="1:19">
      <c r="A96" s="12" t="s">
        <v>76</v>
      </c>
      <c r="B96" s="56"/>
      <c r="C96" s="56"/>
      <c r="D96" s="57"/>
      <c r="E96" s="10"/>
      <c r="F96" s="51">
        <v>222600</v>
      </c>
      <c r="G96" s="93">
        <v>79.2</v>
      </c>
      <c r="H96" s="94"/>
      <c r="I96" s="50">
        <v>2.6</v>
      </c>
      <c r="J96" s="50">
        <v>100</v>
      </c>
      <c r="K96" s="50">
        <v>40</v>
      </c>
      <c r="L96" s="50"/>
      <c r="M96" s="50">
        <v>100</v>
      </c>
      <c r="N96" s="50"/>
      <c r="O96" s="50">
        <v>100</v>
      </c>
      <c r="P96" s="11"/>
      <c r="Q96" s="11"/>
    </row>
    <row r="97" spans="1:17">
      <c r="A97" s="12" t="s">
        <v>77</v>
      </c>
      <c r="B97" s="56"/>
      <c r="C97" s="56"/>
      <c r="D97" s="57"/>
      <c r="E97" s="10"/>
      <c r="F97" s="51">
        <v>222710</v>
      </c>
      <c r="G97" s="93">
        <v>215.1</v>
      </c>
      <c r="H97" s="94"/>
      <c r="I97" s="50">
        <v>228.6</v>
      </c>
      <c r="J97" s="50">
        <v>264.60000000000002</v>
      </c>
      <c r="K97" s="50">
        <v>264.60000000000002</v>
      </c>
      <c r="L97" s="50"/>
      <c r="M97" s="50">
        <f t="shared" si="8"/>
        <v>264.60000000000002</v>
      </c>
      <c r="N97" s="50"/>
      <c r="O97" s="50">
        <f t="shared" si="9"/>
        <v>264.60000000000002</v>
      </c>
      <c r="P97" s="11"/>
      <c r="Q97" s="11"/>
    </row>
    <row r="98" spans="1:17">
      <c r="A98" s="12" t="s">
        <v>126</v>
      </c>
      <c r="B98" s="56"/>
      <c r="C98" s="56"/>
      <c r="D98" s="57"/>
      <c r="E98" s="10"/>
      <c r="F98" s="51">
        <v>222720</v>
      </c>
      <c r="G98" s="93">
        <v>7.2</v>
      </c>
      <c r="H98" s="94"/>
      <c r="I98" s="50">
        <v>24.6</v>
      </c>
      <c r="J98" s="50"/>
      <c r="K98" s="50"/>
      <c r="L98" s="50"/>
      <c r="M98" s="50">
        <f t="shared" si="8"/>
        <v>0</v>
      </c>
      <c r="N98" s="50"/>
      <c r="O98" s="50">
        <f t="shared" si="9"/>
        <v>0</v>
      </c>
      <c r="P98" s="11"/>
      <c r="Q98" s="11"/>
    </row>
    <row r="99" spans="1:17">
      <c r="A99" s="12" t="s">
        <v>78</v>
      </c>
      <c r="B99" s="56"/>
      <c r="C99" s="56"/>
      <c r="D99" s="57"/>
      <c r="E99" s="10"/>
      <c r="F99" s="51">
        <v>222910</v>
      </c>
      <c r="G99" s="93">
        <v>89.8</v>
      </c>
      <c r="H99" s="94"/>
      <c r="I99" s="50">
        <v>26.2</v>
      </c>
      <c r="J99" s="50">
        <v>0</v>
      </c>
      <c r="K99" s="50">
        <v>50</v>
      </c>
      <c r="L99" s="50"/>
      <c r="M99" s="50">
        <f t="shared" si="8"/>
        <v>50</v>
      </c>
      <c r="N99" s="50"/>
      <c r="O99" s="50">
        <f t="shared" si="9"/>
        <v>50</v>
      </c>
      <c r="P99" s="11"/>
      <c r="Q99" s="11"/>
    </row>
    <row r="100" spans="1:17">
      <c r="A100" s="12" t="s">
        <v>79</v>
      </c>
      <c r="B100" s="56"/>
      <c r="C100" s="56"/>
      <c r="D100" s="57"/>
      <c r="E100" s="10"/>
      <c r="F100" s="51">
        <v>222920</v>
      </c>
      <c r="G100" s="93"/>
      <c r="H100" s="94"/>
      <c r="I100" s="50">
        <v>23.8</v>
      </c>
      <c r="J100" s="50">
        <v>20</v>
      </c>
      <c r="K100" s="50">
        <v>20</v>
      </c>
      <c r="L100" s="50"/>
      <c r="M100" s="50">
        <f t="shared" si="8"/>
        <v>20</v>
      </c>
      <c r="N100" s="50"/>
      <c r="O100" s="50">
        <f t="shared" si="9"/>
        <v>20</v>
      </c>
      <c r="P100" s="11"/>
      <c r="Q100" s="11"/>
    </row>
    <row r="101" spans="1:17">
      <c r="A101" s="12" t="s">
        <v>80</v>
      </c>
      <c r="B101" s="56"/>
      <c r="C101" s="56"/>
      <c r="D101" s="57"/>
      <c r="E101" s="10"/>
      <c r="F101" s="51">
        <v>222940</v>
      </c>
      <c r="G101" s="93">
        <v>349.6</v>
      </c>
      <c r="H101" s="94"/>
      <c r="I101" s="50">
        <v>336.6</v>
      </c>
      <c r="J101" s="50">
        <v>350.4</v>
      </c>
      <c r="K101" s="50">
        <v>293</v>
      </c>
      <c r="L101" s="50"/>
      <c r="M101" s="50">
        <f t="shared" si="8"/>
        <v>293</v>
      </c>
      <c r="N101" s="50"/>
      <c r="O101" s="50">
        <f t="shared" si="9"/>
        <v>293</v>
      </c>
      <c r="P101" s="11"/>
      <c r="Q101" s="11"/>
    </row>
    <row r="102" spans="1:17">
      <c r="A102" s="164" t="s">
        <v>110</v>
      </c>
      <c r="B102" s="165"/>
      <c r="C102" s="165"/>
      <c r="D102" s="166"/>
      <c r="E102" s="10"/>
      <c r="F102" s="51">
        <v>222970</v>
      </c>
      <c r="G102" s="93">
        <v>8.1</v>
      </c>
      <c r="H102" s="94"/>
      <c r="I102" s="50">
        <v>10.6</v>
      </c>
      <c r="J102" s="50">
        <v>24.5</v>
      </c>
      <c r="K102" s="50"/>
      <c r="L102" s="50"/>
      <c r="M102" s="50">
        <f t="shared" si="8"/>
        <v>0</v>
      </c>
      <c r="N102" s="50"/>
      <c r="O102" s="50">
        <f t="shared" si="9"/>
        <v>0</v>
      </c>
      <c r="P102" s="11"/>
      <c r="Q102" s="11"/>
    </row>
    <row r="103" spans="1:17">
      <c r="A103" s="164" t="s">
        <v>115</v>
      </c>
      <c r="B103" s="165"/>
      <c r="C103" s="165"/>
      <c r="D103" s="166"/>
      <c r="E103" s="10"/>
      <c r="F103" s="51">
        <v>222980</v>
      </c>
      <c r="G103" s="93">
        <v>10.8</v>
      </c>
      <c r="H103" s="94"/>
      <c r="I103" s="50">
        <v>6.7</v>
      </c>
      <c r="J103" s="50">
        <v>13.7</v>
      </c>
      <c r="K103" s="50">
        <v>13.7</v>
      </c>
      <c r="L103" s="50"/>
      <c r="M103" s="50">
        <f t="shared" si="8"/>
        <v>13.7</v>
      </c>
      <c r="N103" s="50"/>
      <c r="O103" s="50">
        <f t="shared" si="9"/>
        <v>13.7</v>
      </c>
      <c r="P103" s="11"/>
      <c r="Q103" s="11"/>
    </row>
    <row r="104" spans="1:17" s="7" customFormat="1">
      <c r="A104" s="12" t="s">
        <v>81</v>
      </c>
      <c r="B104" s="56"/>
      <c r="C104" s="56"/>
      <c r="D104" s="57"/>
      <c r="E104" s="10"/>
      <c r="F104" s="51">
        <v>222990</v>
      </c>
      <c r="G104" s="93">
        <v>359.5</v>
      </c>
      <c r="H104" s="94"/>
      <c r="I104" s="50">
        <v>276.60000000000002</v>
      </c>
      <c r="J104" s="50">
        <v>329.3</v>
      </c>
      <c r="K104" s="50">
        <v>434.4</v>
      </c>
      <c r="L104" s="50"/>
      <c r="M104" s="50">
        <f t="shared" si="8"/>
        <v>434.4</v>
      </c>
      <c r="N104" s="50"/>
      <c r="O104" s="50">
        <f t="shared" si="9"/>
        <v>434.4</v>
      </c>
      <c r="P104" s="77"/>
      <c r="Q104" s="77"/>
    </row>
    <row r="105" spans="1:17">
      <c r="A105" s="13" t="s">
        <v>82</v>
      </c>
      <c r="B105" s="14"/>
      <c r="C105" s="14"/>
      <c r="D105" s="15"/>
      <c r="E105" s="16"/>
      <c r="F105" s="17">
        <v>27</v>
      </c>
      <c r="G105" s="93">
        <v>226.7</v>
      </c>
      <c r="H105" s="94"/>
      <c r="I105" s="54">
        <f t="shared" ref="I105:J105" si="10">I106+I107</f>
        <v>243.7</v>
      </c>
      <c r="J105" s="54">
        <f t="shared" si="10"/>
        <v>378.79999999999995</v>
      </c>
      <c r="K105" s="54">
        <f>SUM(K106:K107)</f>
        <v>534.20000000000005</v>
      </c>
      <c r="L105" s="54"/>
      <c r="M105" s="54">
        <f>SUM(M106:M107)</f>
        <v>534.20000000000005</v>
      </c>
      <c r="N105" s="54"/>
      <c r="O105" s="52">
        <f>SUM(O106:O107)</f>
        <v>534.20000000000005</v>
      </c>
      <c r="P105" s="11"/>
      <c r="Q105" s="11"/>
    </row>
    <row r="106" spans="1:17" ht="34.5" customHeight="1">
      <c r="A106" s="164" t="s">
        <v>83</v>
      </c>
      <c r="B106" s="165"/>
      <c r="C106" s="165"/>
      <c r="D106" s="166"/>
      <c r="E106" s="10"/>
      <c r="F106" s="51">
        <v>273200</v>
      </c>
      <c r="G106" s="93">
        <v>137.69999999999999</v>
      </c>
      <c r="H106" s="94"/>
      <c r="I106" s="50">
        <v>157.5</v>
      </c>
      <c r="J106" s="50">
        <v>220.1</v>
      </c>
      <c r="K106" s="50">
        <v>338.4</v>
      </c>
      <c r="L106" s="50"/>
      <c r="M106" s="50">
        <f>K106</f>
        <v>338.4</v>
      </c>
      <c r="N106" s="50"/>
      <c r="O106" s="50">
        <f>M106</f>
        <v>338.4</v>
      </c>
      <c r="P106" s="11"/>
      <c r="Q106" s="11"/>
    </row>
    <row r="107" spans="1:17" ht="15.75" customHeight="1">
      <c r="A107" s="102" t="s">
        <v>19</v>
      </c>
      <c r="B107" s="103"/>
      <c r="C107" s="103"/>
      <c r="D107" s="104"/>
      <c r="E107" s="18"/>
      <c r="F107" s="51">
        <v>273500</v>
      </c>
      <c r="G107" s="93">
        <v>89</v>
      </c>
      <c r="H107" s="94"/>
      <c r="I107" s="50">
        <v>86.2</v>
      </c>
      <c r="J107" s="50">
        <v>158.69999999999999</v>
      </c>
      <c r="K107" s="50">
        <v>195.8</v>
      </c>
      <c r="L107" s="50"/>
      <c r="M107" s="50">
        <f>K107</f>
        <v>195.8</v>
      </c>
      <c r="N107" s="50"/>
      <c r="O107" s="50">
        <f>M107</f>
        <v>195.8</v>
      </c>
      <c r="P107" s="11"/>
      <c r="Q107" s="11"/>
    </row>
    <row r="108" spans="1:17" ht="15.75" customHeight="1">
      <c r="A108" s="161" t="s">
        <v>84</v>
      </c>
      <c r="B108" s="162"/>
      <c r="C108" s="162"/>
      <c r="D108" s="163"/>
      <c r="E108" s="19"/>
      <c r="F108" s="17">
        <v>28</v>
      </c>
      <c r="G108" s="93">
        <v>10.5</v>
      </c>
      <c r="H108" s="94"/>
      <c r="I108" s="52">
        <f>SUM(I109:I110)</f>
        <v>14.600000000000001</v>
      </c>
      <c r="J108" s="52">
        <f>SUM(J109:J110)</f>
        <v>27</v>
      </c>
      <c r="K108" s="54">
        <f>SUM(K109:K113)</f>
        <v>15</v>
      </c>
      <c r="L108" s="54"/>
      <c r="M108" s="54">
        <f>SUM(M109:M113)</f>
        <v>15</v>
      </c>
      <c r="N108" s="54"/>
      <c r="O108" s="52">
        <f>SUM(O109:O113)</f>
        <v>15</v>
      </c>
      <c r="P108" s="11"/>
      <c r="Q108" s="11"/>
    </row>
    <row r="109" spans="1:17" ht="15.75" customHeight="1">
      <c r="A109" s="167" t="s">
        <v>127</v>
      </c>
      <c r="B109" s="168"/>
      <c r="C109" s="168"/>
      <c r="D109" s="169"/>
      <c r="E109" s="20"/>
      <c r="F109" s="51">
        <v>281110</v>
      </c>
      <c r="G109" s="93">
        <v>10.5</v>
      </c>
      <c r="H109" s="94"/>
      <c r="I109" s="50">
        <v>10.4</v>
      </c>
      <c r="J109" s="50">
        <v>15</v>
      </c>
      <c r="K109" s="58">
        <v>15</v>
      </c>
      <c r="L109" s="58"/>
      <c r="M109" s="58">
        <f>K109</f>
        <v>15</v>
      </c>
      <c r="N109" s="58"/>
      <c r="O109" s="50">
        <f>M109</f>
        <v>15</v>
      </c>
      <c r="P109" s="11"/>
      <c r="Q109" s="11"/>
    </row>
    <row r="110" spans="1:17" ht="31.5" customHeight="1">
      <c r="A110" s="170" t="s">
        <v>128</v>
      </c>
      <c r="B110" s="103"/>
      <c r="C110" s="103"/>
      <c r="D110" s="104"/>
      <c r="E110" s="10"/>
      <c r="F110" s="51">
        <v>281600</v>
      </c>
      <c r="G110" s="93">
        <v>0</v>
      </c>
      <c r="H110" s="94"/>
      <c r="I110" s="50">
        <v>4.2</v>
      </c>
      <c r="J110" s="50">
        <v>12</v>
      </c>
      <c r="K110" s="58"/>
      <c r="L110" s="58"/>
      <c r="M110" s="58">
        <f t="shared" ref="M110:M113" si="11">K110</f>
        <v>0</v>
      </c>
      <c r="N110" s="58"/>
      <c r="O110" s="50">
        <f t="shared" ref="O110:O113" si="12">M110</f>
        <v>0</v>
      </c>
      <c r="P110" s="11"/>
      <c r="Q110" s="11"/>
    </row>
    <row r="111" spans="1:17" ht="15.75" customHeight="1">
      <c r="A111" s="170" t="s">
        <v>85</v>
      </c>
      <c r="B111" s="103"/>
      <c r="C111" s="103"/>
      <c r="D111" s="104"/>
      <c r="E111" s="10"/>
      <c r="F111" s="51">
        <v>281362</v>
      </c>
      <c r="G111" s="93">
        <v>0</v>
      </c>
      <c r="H111" s="94"/>
      <c r="I111" s="50">
        <v>0</v>
      </c>
      <c r="J111" s="50">
        <v>0</v>
      </c>
      <c r="K111" s="58">
        <v>0</v>
      </c>
      <c r="L111" s="58"/>
      <c r="M111" s="58">
        <f t="shared" si="11"/>
        <v>0</v>
      </c>
      <c r="N111" s="58"/>
      <c r="O111" s="50">
        <f t="shared" si="12"/>
        <v>0</v>
      </c>
      <c r="P111" s="11"/>
      <c r="Q111" s="11"/>
    </row>
    <row r="112" spans="1:17" ht="15.75" customHeight="1">
      <c r="A112" s="164" t="s">
        <v>86</v>
      </c>
      <c r="B112" s="165"/>
      <c r="C112" s="165"/>
      <c r="D112" s="166"/>
      <c r="E112" s="10"/>
      <c r="F112" s="51">
        <v>281400</v>
      </c>
      <c r="G112" s="93">
        <v>0</v>
      </c>
      <c r="H112" s="94"/>
      <c r="I112" s="50">
        <v>0</v>
      </c>
      <c r="J112" s="50">
        <v>0</v>
      </c>
      <c r="K112" s="58">
        <v>0</v>
      </c>
      <c r="L112" s="58"/>
      <c r="M112" s="58">
        <f t="shared" si="11"/>
        <v>0</v>
      </c>
      <c r="N112" s="58"/>
      <c r="O112" s="50">
        <f t="shared" si="12"/>
        <v>0</v>
      </c>
      <c r="P112" s="11"/>
      <c r="Q112" s="11"/>
    </row>
    <row r="113" spans="1:17" ht="15.75" customHeight="1">
      <c r="A113" s="164" t="s">
        <v>108</v>
      </c>
      <c r="B113" s="165"/>
      <c r="C113" s="165"/>
      <c r="D113" s="166"/>
      <c r="E113" s="10"/>
      <c r="F113" s="51">
        <v>281900</v>
      </c>
      <c r="G113" s="93">
        <v>0</v>
      </c>
      <c r="H113" s="94"/>
      <c r="I113" s="50">
        <f t="shared" ref="I113" si="13">J113</f>
        <v>0</v>
      </c>
      <c r="J113" s="50">
        <f>K113</f>
        <v>0</v>
      </c>
      <c r="K113" s="58"/>
      <c r="L113" s="58"/>
      <c r="M113" s="58">
        <f t="shared" si="11"/>
        <v>0</v>
      </c>
      <c r="N113" s="58"/>
      <c r="O113" s="50">
        <f t="shared" si="12"/>
        <v>0</v>
      </c>
      <c r="P113" s="11"/>
      <c r="Q113" s="11"/>
    </row>
    <row r="114" spans="1:17" ht="15.75" customHeight="1">
      <c r="A114" s="161" t="s">
        <v>20</v>
      </c>
      <c r="B114" s="162"/>
      <c r="C114" s="162"/>
      <c r="D114" s="163"/>
      <c r="E114" s="19"/>
      <c r="F114" s="17">
        <v>31</v>
      </c>
      <c r="G114" s="88">
        <f>G115+G117+G118</f>
        <v>744.5</v>
      </c>
      <c r="H114" s="89"/>
      <c r="I114" s="37">
        <f>SUM(I115:I118)</f>
        <v>1014.9999999999999</v>
      </c>
      <c r="J114" s="37">
        <f>SUM(J115:J118)</f>
        <v>1300</v>
      </c>
      <c r="K114" s="37">
        <f>SUM(K115:K118)</f>
        <v>935</v>
      </c>
      <c r="L114" s="53"/>
      <c r="M114" s="53">
        <f t="shared" ref="M114" si="14">M115+M117+M118</f>
        <v>1005</v>
      </c>
      <c r="N114" s="53"/>
      <c r="O114" s="30">
        <f t="shared" ref="O114" si="15">O115+O117+O118</f>
        <v>1005</v>
      </c>
      <c r="P114" s="11"/>
      <c r="Q114" s="11"/>
    </row>
    <row r="115" spans="1:17">
      <c r="A115" s="185" t="s">
        <v>87</v>
      </c>
      <c r="B115" s="186"/>
      <c r="C115" s="186"/>
      <c r="D115" s="187"/>
      <c r="E115" s="10"/>
      <c r="F115" s="51">
        <v>314110</v>
      </c>
      <c r="G115" s="93">
        <v>528.4</v>
      </c>
      <c r="H115" s="94"/>
      <c r="I115" s="50">
        <v>303.3</v>
      </c>
      <c r="J115" s="50">
        <v>1000</v>
      </c>
      <c r="K115" s="50">
        <v>650</v>
      </c>
      <c r="L115" s="50"/>
      <c r="M115" s="50">
        <v>720</v>
      </c>
      <c r="N115" s="50"/>
      <c r="O115" s="50">
        <v>720</v>
      </c>
      <c r="P115" s="11"/>
      <c r="Q115" s="11"/>
    </row>
    <row r="116" spans="1:17">
      <c r="A116" s="185" t="s">
        <v>87</v>
      </c>
      <c r="B116" s="186"/>
      <c r="C116" s="186"/>
      <c r="D116" s="187"/>
      <c r="E116" s="10"/>
      <c r="F116" s="51">
        <v>315110</v>
      </c>
      <c r="G116" s="93">
        <v>0</v>
      </c>
      <c r="H116" s="94"/>
      <c r="I116" s="50">
        <v>536.29999999999995</v>
      </c>
      <c r="J116" s="50"/>
      <c r="K116" s="50"/>
      <c r="L116" s="50"/>
      <c r="M116" s="50">
        <f t="shared" ref="M116:M118" si="16">K116</f>
        <v>0</v>
      </c>
      <c r="N116" s="50"/>
      <c r="O116" s="50">
        <f t="shared" ref="O116:O118" si="17">M116</f>
        <v>0</v>
      </c>
      <c r="P116" s="11"/>
      <c r="Q116" s="11"/>
    </row>
    <row r="117" spans="1:17" ht="30" customHeight="1">
      <c r="A117" s="185" t="s">
        <v>88</v>
      </c>
      <c r="B117" s="186"/>
      <c r="C117" s="186"/>
      <c r="D117" s="187"/>
      <c r="E117" s="10"/>
      <c r="F117" s="51">
        <v>316110</v>
      </c>
      <c r="G117" s="93">
        <v>70.099999999999994</v>
      </c>
      <c r="H117" s="94"/>
      <c r="I117" s="50">
        <v>98.8</v>
      </c>
      <c r="J117" s="50">
        <v>100</v>
      </c>
      <c r="K117" s="50">
        <v>85</v>
      </c>
      <c r="L117" s="50"/>
      <c r="M117" s="50">
        <f t="shared" si="16"/>
        <v>85</v>
      </c>
      <c r="N117" s="50"/>
      <c r="O117" s="50">
        <f t="shared" si="17"/>
        <v>85</v>
      </c>
      <c r="P117" s="11"/>
      <c r="Q117" s="11"/>
    </row>
    <row r="118" spans="1:17" ht="15.75" customHeight="1">
      <c r="A118" s="185" t="s">
        <v>118</v>
      </c>
      <c r="B118" s="186"/>
      <c r="C118" s="186"/>
      <c r="D118" s="187"/>
      <c r="E118" s="10"/>
      <c r="F118" s="51">
        <v>317100</v>
      </c>
      <c r="G118" s="93">
        <v>146</v>
      </c>
      <c r="H118" s="94"/>
      <c r="I118" s="50">
        <v>76.599999999999994</v>
      </c>
      <c r="J118" s="50">
        <v>200</v>
      </c>
      <c r="K118" s="50">
        <v>200</v>
      </c>
      <c r="L118" s="50"/>
      <c r="M118" s="50">
        <f t="shared" si="16"/>
        <v>200</v>
      </c>
      <c r="N118" s="50"/>
      <c r="O118" s="50">
        <f t="shared" si="17"/>
        <v>200</v>
      </c>
      <c r="P118" s="11"/>
      <c r="Q118" s="11"/>
    </row>
    <row r="119" spans="1:17" ht="15.75" customHeight="1">
      <c r="A119" s="161" t="s">
        <v>21</v>
      </c>
      <c r="B119" s="162"/>
      <c r="C119" s="162"/>
      <c r="D119" s="163"/>
      <c r="E119" s="16"/>
      <c r="F119" s="17">
        <v>33</v>
      </c>
      <c r="G119" s="88">
        <f>G120+G121+G122+G123+G125+G126</f>
        <v>481</v>
      </c>
      <c r="H119" s="89"/>
      <c r="I119" s="37">
        <f>SUM(I120:I126)</f>
        <v>542.6</v>
      </c>
      <c r="J119" s="37">
        <f>SUM(J120:J126)</f>
        <v>690.2</v>
      </c>
      <c r="K119" s="53">
        <f>SUM(K120:K126)</f>
        <v>860.1</v>
      </c>
      <c r="L119" s="53"/>
      <c r="M119" s="53">
        <f>SUM(M120:M126)</f>
        <v>930.1</v>
      </c>
      <c r="N119" s="53"/>
      <c r="O119" s="30">
        <f>SUM(O120:O126)</f>
        <v>930.1</v>
      </c>
      <c r="P119" s="11"/>
      <c r="Q119" s="11"/>
    </row>
    <row r="120" spans="1:17" ht="15.75" customHeight="1">
      <c r="A120" s="12" t="s">
        <v>89</v>
      </c>
      <c r="B120" s="56"/>
      <c r="C120" s="56"/>
      <c r="D120" s="57"/>
      <c r="E120" s="10"/>
      <c r="F120" s="51">
        <v>331110</v>
      </c>
      <c r="G120" s="93">
        <v>37.6</v>
      </c>
      <c r="H120" s="94"/>
      <c r="I120" s="50">
        <v>33.700000000000003</v>
      </c>
      <c r="J120" s="50">
        <v>110.7</v>
      </c>
      <c r="K120" s="50">
        <v>99.6</v>
      </c>
      <c r="L120" s="50"/>
      <c r="M120" s="50">
        <f>K120</f>
        <v>99.6</v>
      </c>
      <c r="N120" s="50"/>
      <c r="O120" s="50">
        <f>M120</f>
        <v>99.6</v>
      </c>
      <c r="P120" s="11"/>
      <c r="Q120" s="11"/>
    </row>
    <row r="121" spans="1:17">
      <c r="A121" s="12" t="s">
        <v>90</v>
      </c>
      <c r="B121" s="56"/>
      <c r="C121" s="56"/>
      <c r="D121" s="57"/>
      <c r="E121" s="10"/>
      <c r="F121" s="51">
        <v>332110</v>
      </c>
      <c r="G121" s="93">
        <v>44.8</v>
      </c>
      <c r="H121" s="94"/>
      <c r="I121" s="50">
        <v>29.7</v>
      </c>
      <c r="J121" s="50">
        <v>63.5</v>
      </c>
      <c r="K121" s="50">
        <v>228.5</v>
      </c>
      <c r="L121" s="50"/>
      <c r="M121" s="50">
        <f t="shared" ref="M121:M126" si="18">K121</f>
        <v>228.5</v>
      </c>
      <c r="N121" s="50"/>
      <c r="O121" s="50">
        <f t="shared" ref="O121:O126" si="19">M121</f>
        <v>228.5</v>
      </c>
      <c r="P121" s="11"/>
      <c r="Q121" s="11"/>
    </row>
    <row r="122" spans="1:17">
      <c r="A122" s="188" t="s">
        <v>91</v>
      </c>
      <c r="B122" s="91"/>
      <c r="C122" s="91"/>
      <c r="D122" s="92"/>
      <c r="E122" s="10"/>
      <c r="F122" s="51">
        <v>333110</v>
      </c>
      <c r="G122" s="93">
        <v>3.5</v>
      </c>
      <c r="H122" s="94"/>
      <c r="I122" s="50">
        <v>4.7</v>
      </c>
      <c r="J122" s="50">
        <v>20</v>
      </c>
      <c r="K122" s="50">
        <v>20</v>
      </c>
      <c r="L122" s="50"/>
      <c r="M122" s="50">
        <v>40</v>
      </c>
      <c r="N122" s="50"/>
      <c r="O122" s="50">
        <v>40</v>
      </c>
      <c r="P122" s="11"/>
      <c r="Q122" s="11"/>
    </row>
    <row r="123" spans="1:17">
      <c r="A123" s="12" t="s">
        <v>92</v>
      </c>
      <c r="B123" s="56"/>
      <c r="C123" s="56"/>
      <c r="D123" s="57"/>
      <c r="E123" s="10"/>
      <c r="F123" s="51">
        <v>334000</v>
      </c>
      <c r="G123" s="93">
        <v>1.2</v>
      </c>
      <c r="H123" s="94"/>
      <c r="I123" s="50">
        <v>0</v>
      </c>
      <c r="J123" s="50"/>
      <c r="K123" s="50">
        <v>12</v>
      </c>
      <c r="L123" s="50"/>
      <c r="M123" s="50">
        <f t="shared" si="18"/>
        <v>12</v>
      </c>
      <c r="N123" s="50"/>
      <c r="O123" s="50">
        <f t="shared" si="19"/>
        <v>12</v>
      </c>
      <c r="P123" s="11"/>
      <c r="Q123" s="11"/>
    </row>
    <row r="124" spans="1:17">
      <c r="A124" s="164" t="s">
        <v>93</v>
      </c>
      <c r="B124" s="165"/>
      <c r="C124" s="165"/>
      <c r="D124" s="166"/>
      <c r="E124" s="10"/>
      <c r="F124" s="51">
        <v>337110</v>
      </c>
      <c r="G124" s="93">
        <v>0</v>
      </c>
      <c r="H124" s="94"/>
      <c r="I124" s="50"/>
      <c r="J124" s="50"/>
      <c r="K124" s="50"/>
      <c r="L124" s="50"/>
      <c r="M124" s="50">
        <f t="shared" si="18"/>
        <v>0</v>
      </c>
      <c r="N124" s="50"/>
      <c r="O124" s="50">
        <f t="shared" si="19"/>
        <v>0</v>
      </c>
      <c r="P124" s="11"/>
      <c r="Q124" s="11"/>
    </row>
    <row r="125" spans="1:17" ht="15.75" customHeight="1">
      <c r="A125" s="181" t="s">
        <v>94</v>
      </c>
      <c r="B125" s="165"/>
      <c r="C125" s="165"/>
      <c r="D125" s="166"/>
      <c r="E125" s="10"/>
      <c r="F125" s="51">
        <v>336110</v>
      </c>
      <c r="G125" s="93">
        <v>373.9</v>
      </c>
      <c r="H125" s="94"/>
      <c r="I125" s="50">
        <v>415.6</v>
      </c>
      <c r="J125" s="50">
        <v>423.5</v>
      </c>
      <c r="K125" s="50">
        <v>350</v>
      </c>
      <c r="L125" s="50"/>
      <c r="M125" s="50">
        <v>400</v>
      </c>
      <c r="N125" s="50"/>
      <c r="O125" s="50">
        <v>400</v>
      </c>
      <c r="P125" s="11"/>
      <c r="Q125" s="11"/>
    </row>
    <row r="126" spans="1:17" ht="15.75" customHeight="1">
      <c r="A126" s="182" t="s">
        <v>116</v>
      </c>
      <c r="B126" s="183"/>
      <c r="C126" s="183"/>
      <c r="D126" s="184"/>
      <c r="E126" s="10"/>
      <c r="F126" s="51">
        <v>339110</v>
      </c>
      <c r="G126" s="93">
        <v>20</v>
      </c>
      <c r="H126" s="94"/>
      <c r="I126" s="50">
        <v>58.9</v>
      </c>
      <c r="J126" s="50">
        <v>72.5</v>
      </c>
      <c r="K126" s="50">
        <v>150</v>
      </c>
      <c r="L126" s="50"/>
      <c r="M126" s="50">
        <f t="shared" si="18"/>
        <v>150</v>
      </c>
      <c r="N126" s="50"/>
      <c r="O126" s="50">
        <f t="shared" si="19"/>
        <v>150</v>
      </c>
      <c r="P126" s="11"/>
      <c r="Q126" s="11"/>
    </row>
    <row r="127" spans="1:17">
      <c r="A127" s="124" t="s">
        <v>114</v>
      </c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25"/>
      <c r="P127" s="11"/>
      <c r="Q127" s="11"/>
    </row>
    <row r="128" spans="1:17">
      <c r="A128" s="93">
        <v>1</v>
      </c>
      <c r="B128" s="178"/>
      <c r="C128" s="178"/>
      <c r="D128" s="94"/>
      <c r="E128" s="10">
        <v>2</v>
      </c>
      <c r="F128" s="50">
        <v>3</v>
      </c>
      <c r="G128" s="50">
        <v>4</v>
      </c>
      <c r="H128" s="50">
        <v>5</v>
      </c>
      <c r="I128" s="50">
        <v>6</v>
      </c>
      <c r="J128" s="50">
        <v>7</v>
      </c>
      <c r="K128" s="50">
        <v>8</v>
      </c>
      <c r="L128" s="50"/>
      <c r="M128" s="50" t="s">
        <v>95</v>
      </c>
      <c r="N128" s="50"/>
      <c r="O128" s="50">
        <v>12</v>
      </c>
      <c r="P128" s="11"/>
      <c r="Q128" s="11"/>
    </row>
    <row r="129" spans="1:17">
      <c r="A129" s="105"/>
      <c r="B129" s="106"/>
      <c r="C129" s="106"/>
      <c r="D129" s="107"/>
      <c r="E129" s="69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11"/>
      <c r="Q129" s="11"/>
    </row>
    <row r="130" spans="1:17">
      <c r="A130" s="105"/>
      <c r="B130" s="106"/>
      <c r="C130" s="106"/>
      <c r="D130" s="107"/>
      <c r="E130" s="69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11"/>
      <c r="Q130" s="11"/>
    </row>
    <row r="131" spans="1:17">
      <c r="A131" s="105"/>
      <c r="B131" s="106"/>
      <c r="C131" s="106"/>
      <c r="D131" s="107"/>
      <c r="E131" s="69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11"/>
      <c r="Q131" s="11"/>
    </row>
    <row r="132" spans="1:17">
      <c r="A132" s="105"/>
      <c r="B132" s="106"/>
      <c r="C132" s="106"/>
      <c r="D132" s="107"/>
      <c r="E132" s="69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11"/>
      <c r="Q132" s="11"/>
    </row>
    <row r="133" spans="1:17">
      <c r="A133" s="105"/>
      <c r="B133" s="106"/>
      <c r="C133" s="106"/>
      <c r="D133" s="107"/>
      <c r="E133" s="69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11"/>
      <c r="Q133" s="11"/>
    </row>
    <row r="134" spans="1:17">
      <c r="A134" s="105"/>
      <c r="B134" s="106"/>
      <c r="C134" s="106"/>
      <c r="D134" s="107"/>
      <c r="E134" s="69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11"/>
      <c r="Q134" s="11"/>
    </row>
    <row r="135" spans="1:17">
      <c r="A135" s="105"/>
      <c r="B135" s="106"/>
      <c r="C135" s="106"/>
      <c r="D135" s="107"/>
      <c r="E135" s="69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11"/>
      <c r="Q135" s="11"/>
    </row>
    <row r="136" spans="1:17">
      <c r="A136" s="11"/>
      <c r="B136" s="11"/>
      <c r="C136" s="11"/>
      <c r="D136" s="11"/>
      <c r="E136" s="22"/>
      <c r="F136" s="11"/>
      <c r="G136" s="11"/>
      <c r="H136" s="11"/>
      <c r="I136" s="11"/>
      <c r="L136" s="11"/>
      <c r="O136" s="11"/>
      <c r="P136" s="11"/>
      <c r="Q136" s="11"/>
    </row>
    <row r="137" spans="1:17" s="6" customFormat="1" ht="60.75" customHeight="1">
      <c r="A137" s="172" t="s">
        <v>112</v>
      </c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78"/>
      <c r="Q137" s="78"/>
    </row>
    <row r="138" spans="1:17" s="6" customFormat="1" ht="37.5" customHeight="1">
      <c r="A138" s="174" t="s">
        <v>135</v>
      </c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78"/>
      <c r="Q138" s="78"/>
    </row>
    <row r="139" spans="1:17" s="6" customFormat="1" ht="36" customHeight="1">
      <c r="A139" s="174" t="s">
        <v>113</v>
      </c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78"/>
      <c r="Q139" s="78"/>
    </row>
    <row r="140" spans="1:17" s="6" customFormat="1" ht="24.75" customHeight="1">
      <c r="A140" s="176" t="s">
        <v>96</v>
      </c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78"/>
      <c r="Q140" s="78"/>
    </row>
    <row r="141" spans="1:17">
      <c r="A141" s="11"/>
      <c r="B141" s="11"/>
      <c r="C141" s="11"/>
      <c r="D141" s="11"/>
      <c r="E141" s="22"/>
      <c r="F141" s="11"/>
      <c r="G141" s="11"/>
      <c r="H141" s="11"/>
      <c r="I141" s="11"/>
      <c r="L141" s="11"/>
      <c r="O141" s="11"/>
      <c r="P141" s="11"/>
      <c r="Q141" s="11"/>
    </row>
    <row r="142" spans="1:17">
      <c r="A142" s="171" t="s">
        <v>97</v>
      </c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1"/>
      <c r="Q142" s="11"/>
    </row>
  </sheetData>
  <mergeCells count="218">
    <mergeCell ref="G2:L2"/>
    <mergeCell ref="C3:Q3"/>
    <mergeCell ref="A127:O127"/>
    <mergeCell ref="G123:H123"/>
    <mergeCell ref="G124:H124"/>
    <mergeCell ref="A125:D125"/>
    <mergeCell ref="G125:H125"/>
    <mergeCell ref="A126:D126"/>
    <mergeCell ref="G126:H126"/>
    <mergeCell ref="A124:D124"/>
    <mergeCell ref="A119:D119"/>
    <mergeCell ref="G119:H119"/>
    <mergeCell ref="G120:H120"/>
    <mergeCell ref="G121:H121"/>
    <mergeCell ref="G122:H122"/>
    <mergeCell ref="G115:H115"/>
    <mergeCell ref="A117:D117"/>
    <mergeCell ref="G117:H117"/>
    <mergeCell ref="A118:D118"/>
    <mergeCell ref="G118:H118"/>
    <mergeCell ref="A115:D115"/>
    <mergeCell ref="A122:D122"/>
    <mergeCell ref="A116:D116"/>
    <mergeCell ref="G116:H116"/>
    <mergeCell ref="A142:O142"/>
    <mergeCell ref="A134:D134"/>
    <mergeCell ref="A135:D135"/>
    <mergeCell ref="A137:O137"/>
    <mergeCell ref="A138:O138"/>
    <mergeCell ref="A139:O139"/>
    <mergeCell ref="A140:O140"/>
    <mergeCell ref="A128:D128"/>
    <mergeCell ref="A129:D129"/>
    <mergeCell ref="A130:D130"/>
    <mergeCell ref="A131:D131"/>
    <mergeCell ref="A132:D132"/>
    <mergeCell ref="A133:D133"/>
    <mergeCell ref="A112:D112"/>
    <mergeCell ref="G112:H112"/>
    <mergeCell ref="A113:D113"/>
    <mergeCell ref="G113:H113"/>
    <mergeCell ref="A114:D114"/>
    <mergeCell ref="G114:H114"/>
    <mergeCell ref="A109:D109"/>
    <mergeCell ref="G109:H109"/>
    <mergeCell ref="A110:D110"/>
    <mergeCell ref="G110:H110"/>
    <mergeCell ref="A111:D111"/>
    <mergeCell ref="G111:H111"/>
    <mergeCell ref="G105:H105"/>
    <mergeCell ref="G106:H106"/>
    <mergeCell ref="A107:D107"/>
    <mergeCell ref="G107:H107"/>
    <mergeCell ref="A108:D108"/>
    <mergeCell ref="G108:H108"/>
    <mergeCell ref="G101:H101"/>
    <mergeCell ref="G102:H102"/>
    <mergeCell ref="G103:H103"/>
    <mergeCell ref="G104:H104"/>
    <mergeCell ref="A102:D102"/>
    <mergeCell ref="A103:D103"/>
    <mergeCell ref="A106:D106"/>
    <mergeCell ref="G96:H96"/>
    <mergeCell ref="G97:H97"/>
    <mergeCell ref="G99:H99"/>
    <mergeCell ref="G100:H100"/>
    <mergeCell ref="G90:H90"/>
    <mergeCell ref="G91:H91"/>
    <mergeCell ref="G92:H92"/>
    <mergeCell ref="G93:H93"/>
    <mergeCell ref="G94:H94"/>
    <mergeCell ref="G95:H95"/>
    <mergeCell ref="G98:H98"/>
    <mergeCell ref="G86:H86"/>
    <mergeCell ref="G87:H87"/>
    <mergeCell ref="G88:H88"/>
    <mergeCell ref="G89:H89"/>
    <mergeCell ref="G84:H84"/>
    <mergeCell ref="A81:D81"/>
    <mergeCell ref="G81:H81"/>
    <mergeCell ref="A82:D82"/>
    <mergeCell ref="G82:H82"/>
    <mergeCell ref="A83:D83"/>
    <mergeCell ref="G83:H83"/>
    <mergeCell ref="A80:D80"/>
    <mergeCell ref="G80:H80"/>
    <mergeCell ref="G85:H85"/>
    <mergeCell ref="A84:D84"/>
    <mergeCell ref="C75:I75"/>
    <mergeCell ref="A77:O77"/>
    <mergeCell ref="A78:D79"/>
    <mergeCell ref="E78:F78"/>
    <mergeCell ref="G78:H78"/>
    <mergeCell ref="G79:H79"/>
    <mergeCell ref="C72:I72"/>
    <mergeCell ref="C73:I73"/>
    <mergeCell ref="A61:B61"/>
    <mergeCell ref="C61:M61"/>
    <mergeCell ref="A62:B62"/>
    <mergeCell ref="C62:M62"/>
    <mergeCell ref="A59:B59"/>
    <mergeCell ref="C59:M59"/>
    <mergeCell ref="A60:B60"/>
    <mergeCell ref="C60:M60"/>
    <mergeCell ref="A70:A71"/>
    <mergeCell ref="B70:B71"/>
    <mergeCell ref="C70:I71"/>
    <mergeCell ref="J70:J71"/>
    <mergeCell ref="A69:P69"/>
    <mergeCell ref="A64:O64"/>
    <mergeCell ref="A65:C65"/>
    <mergeCell ref="D65:O65"/>
    <mergeCell ref="A66:C66"/>
    <mergeCell ref="D66:O66"/>
    <mergeCell ref="A67:C67"/>
    <mergeCell ref="D67:O67"/>
    <mergeCell ref="A55:B55"/>
    <mergeCell ref="I55:J55"/>
    <mergeCell ref="A56:B56"/>
    <mergeCell ref="I56:J56"/>
    <mergeCell ref="A57:B57"/>
    <mergeCell ref="A58:O58"/>
    <mergeCell ref="A52:B52"/>
    <mergeCell ref="I52:J52"/>
    <mergeCell ref="A53:B53"/>
    <mergeCell ref="I53:J53"/>
    <mergeCell ref="A54:B54"/>
    <mergeCell ref="I54:J54"/>
    <mergeCell ref="A48:O48"/>
    <mergeCell ref="A49:B50"/>
    <mergeCell ref="C49:H49"/>
    <mergeCell ref="I49:J50"/>
    <mergeCell ref="A51:B51"/>
    <mergeCell ref="I51:J51"/>
    <mergeCell ref="A45:C45"/>
    <mergeCell ref="E45:F45"/>
    <mergeCell ref="G45:H45"/>
    <mergeCell ref="A46:C46"/>
    <mergeCell ref="E46:F46"/>
    <mergeCell ref="G46:H46"/>
    <mergeCell ref="A43:C43"/>
    <mergeCell ref="E43:F43"/>
    <mergeCell ref="G43:H43"/>
    <mergeCell ref="A44:C44"/>
    <mergeCell ref="E44:F44"/>
    <mergeCell ref="G44:H44"/>
    <mergeCell ref="A41:C41"/>
    <mergeCell ref="E41:F41"/>
    <mergeCell ref="G41:H41"/>
    <mergeCell ref="A42:C42"/>
    <mergeCell ref="E42:F42"/>
    <mergeCell ref="G42:H42"/>
    <mergeCell ref="E38:F38"/>
    <mergeCell ref="G38:H38"/>
    <mergeCell ref="A39:C39"/>
    <mergeCell ref="E39:F39"/>
    <mergeCell ref="G39:H39"/>
    <mergeCell ref="A40:C40"/>
    <mergeCell ref="E40:F40"/>
    <mergeCell ref="G40:H40"/>
    <mergeCell ref="A33:B33"/>
    <mergeCell ref="G33:H33"/>
    <mergeCell ref="A34:B34"/>
    <mergeCell ref="G34:H34"/>
    <mergeCell ref="A36:O36"/>
    <mergeCell ref="A37:C38"/>
    <mergeCell ref="D37:F37"/>
    <mergeCell ref="G37:J37"/>
    <mergeCell ref="K37:M37"/>
    <mergeCell ref="N37:P37"/>
    <mergeCell ref="A26:B26"/>
    <mergeCell ref="G26:H26"/>
    <mergeCell ref="G23:H23"/>
    <mergeCell ref="A30:B30"/>
    <mergeCell ref="G30:H30"/>
    <mergeCell ref="A31:B31"/>
    <mergeCell ref="G31:H31"/>
    <mergeCell ref="A32:B32"/>
    <mergeCell ref="G32:H32"/>
    <mergeCell ref="A27:B27"/>
    <mergeCell ref="G27:H27"/>
    <mergeCell ref="A28:B28"/>
    <mergeCell ref="G28:H28"/>
    <mergeCell ref="A29:B29"/>
    <mergeCell ref="G29:H29"/>
    <mergeCell ref="G16:H16"/>
    <mergeCell ref="A17:D17"/>
    <mergeCell ref="G17:H17"/>
    <mergeCell ref="A18:D18"/>
    <mergeCell ref="G18:H18"/>
    <mergeCell ref="A24:B24"/>
    <mergeCell ref="G24:H24"/>
    <mergeCell ref="A25:B25"/>
    <mergeCell ref="G25:H25"/>
    <mergeCell ref="C74:I74"/>
    <mergeCell ref="A6:C6"/>
    <mergeCell ref="D6:O6"/>
    <mergeCell ref="A7:C7"/>
    <mergeCell ref="D7:O7"/>
    <mergeCell ref="A14:D14"/>
    <mergeCell ref="G14:H14"/>
    <mergeCell ref="A15:D15"/>
    <mergeCell ref="G15:H15"/>
    <mergeCell ref="A8:C8"/>
    <mergeCell ref="D8:O8"/>
    <mergeCell ref="A10:O10"/>
    <mergeCell ref="A12:D13"/>
    <mergeCell ref="E12:F12"/>
    <mergeCell ref="G12:H12"/>
    <mergeCell ref="G13:H13"/>
    <mergeCell ref="A19:D19"/>
    <mergeCell ref="G19:H19"/>
    <mergeCell ref="A20:D20"/>
    <mergeCell ref="G20:H20"/>
    <mergeCell ref="A22:B23"/>
    <mergeCell ref="C22:F22"/>
    <mergeCell ref="G22:H22"/>
    <mergeCell ref="A16:D16"/>
  </mergeCells>
  <pageMargins left="0.19685039370078741" right="0.15748031496062992" top="0.39370078740157483" bottom="0.31496062992125984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2020-05-26T08:48:01Z</dcterms:modified>
</cp:coreProperties>
</file>